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<sst xmlns="http://schemas.openxmlformats.org/spreadsheetml/2006/main" count="233" uniqueCount="211">
  <si>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</si>
  <si>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</si>
  <si>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</si>
  <si>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</si>
  <si>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</si>
  <si>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</si>
  <si>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</si>
  <si>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</si>
  <si>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</si>
  <si>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</si>
  <si>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</si>
  <si>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</si>
  <si>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</si>
  <si>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</si>
  <si>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</si>
  <si>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</si>
  <si>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</si>
  <si>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</si>
  <si>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</si>
  <si>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</si>
  <si>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</si>
  <si>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</si>
  <si>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</si>
  <si>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</si>
  <si>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</si>
  <si>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</si>
  <si>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</si>
  <si>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</si>
  <si>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</si>
  <si>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</si>
  <si>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</si>
  <si>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</si>
  <si>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</si>
  <si>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</si>
  <si>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</si>
  <si>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</si>
  <si>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</si>
  <si>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</si>
  <si>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</si>
  <si>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</si>
  <si>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</si>
  <si>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</si>
  <si>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</si>
  <si>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</si>
  <si>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</si>
  <si>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</si>
  <si>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</si>
  <si>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</si>
  <si>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</si>
  <si>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</si>
  <si>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</si>
  <si>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</si>
  <si>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</si>
  <si>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</si>
  <si>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</si>
  <si>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</si>
  <si>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</si>
  <si>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</si>
  <si>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</si>
  <si>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</si>
  <si>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</si>
  <si>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</si>
  <si>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</si>
  <si>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</si>
  <si>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</si>
  <si>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</si>
  <si>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</si>
  <si>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</si>
  <si>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</si>
  <si>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</si>
  <si>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</si>
  <si>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</si>
  <si>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</si>
  <si>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</si>
  <si>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</si>
  <si>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</si>
  <si>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</si>
  <si>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</si>
  <si>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</si>
  <si>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</si>
  <si>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</si>
  <si>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</si>
  <si>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</si>
  <si>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</si>
  <si>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</si>
  <si>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</si>
  <si>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</si>
  <si>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</si>
  <si>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</si>
  <si>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</si>
  <si>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</si>
  <si>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</si>
  <si>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</si>
  <si>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</si>
  <si>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</si>
  <si>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</si>
  <si>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</si>
  <si>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</si>
  <si>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</si>
  <si>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</si>
  <si>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</si>
  <si>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</si>
  <si>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</si>
  <si>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</si>
  <si>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</si>
  <si>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</si>
  <si>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</si>
  <si>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</si>
  <si>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</si>
  <si>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</si>
  <si>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</si>
  <si>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</si>
  <si>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</si>
  <si>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</si>
  <si>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</si>
  <si>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</si>
  <si>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</si>
  <si>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</si>
  <si>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</si>
  <si>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</si>
  <si>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</si>
  <si>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</si>
  <si>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</si>
  <si>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</si>
  <si>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</si>
  <si>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</si>
  <si>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</si>
  <si>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</si>
  <si>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</si>
  <si>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</si>
  <si>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</si>
  <si>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</si>
  <si>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</si>
  <si>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</si>
  <si>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</si>
  <si>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</si>
  <si>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</si>
  <si>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</si>
  <si>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</si>
  <si>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</si>
  <si>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</si>
  <si>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</si>
  <si>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</si>
  <si>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</si>
  <si>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</si>
  <si>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</si>
  <si>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</si>
  <si>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</si>
  <si>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</si>
  <si>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</si>
  <si>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</si>
  <si>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</si>
  <si>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</si>
  <si>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</si>
  <si>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</si>
  <si>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</si>
  <si>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</si>
  <si>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</si>
  <si>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</si>
  <si>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</si>
  <si>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</si>
  <si>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</si>
  <si>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</si>
  <si>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</si>
  <si>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</si>
  <si>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</si>
  <si>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</si>
  <si>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</si>
  <si>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</si>
  <si>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</si>
  <si>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</si>
  <si>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</si>
  <si>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</si>
  <si>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</si>
  <si>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</si>
  <si>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</si>
  <si>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</si>
  <si>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</si>
  <si>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</si>
  <si>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</si>
  <si>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</si>
  <si>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</si>
  <si>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</si>
  <si>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</si>
  <si>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</si>
  <si>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</si>
  <si>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</si>
  <si>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</si>
  <si>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</si>
  <si>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</si>
  <si>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</si>
  <si>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</si>
  <si>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</si>
  <si>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</si>
  <si>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</si>
  <si>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</si>
  <si>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</si>
  <si>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</si>
  <si>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</si>
  <si>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</si>
  <si>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</si>
  <si>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</si>
  <si>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</si>
  <si>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</si>
  <si>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</si>
  <si>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</si>
  <si>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</si>
  <si>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</si>
  <si>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</si>
  <si>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</si>
  <si>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исполнение на
01.01.2021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</si>
</sst>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225">
      <selection activeCell="B243" sqref="B243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210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216232496.35</v>
      </c>
      <c r="C5" s="6">
        <f>C6+C12+C14+C25+C28+C33</f>
        <v>215183704.89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38869561</v>
      </c>
      <c r="C6" s="8">
        <f>C7+C8+C11+C9+C10</f>
        <v>38475179.7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38792261</v>
      </c>
      <c r="C7" s="10">
        <v>38398542.2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42500</v>
      </c>
      <c r="C8" s="10">
        <v>42300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34800</v>
      </c>
      <c r="C11" s="10">
        <v>34337.5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498988.04</v>
      </c>
      <c r="C12" s="8">
        <f>C13</f>
        <v>453388.38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498988.04</v>
      </c>
      <c r="C13" s="10">
        <v>453388.38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31405900</v>
      </c>
      <c r="C14" s="8">
        <f>SUM(C15:C24)</f>
        <v>31109431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33500</v>
      </c>
      <c r="C15" s="36">
        <v>33500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767900</v>
      </c>
      <c r="C16" s="10">
        <v>767900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767800</v>
      </c>
      <c r="C17" s="10">
        <v>767800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656900</v>
      </c>
      <c r="C18" s="10">
        <v>656900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1546900</v>
      </c>
      <c r="C19" s="10">
        <v>1546900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700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8700</v>
      </c>
      <c r="D21" s="10">
        <f>'[1]анализ 2020'!J273</f>
        <v>7900</v>
      </c>
      <c r="E21" s="10">
        <f>'[1]анализ 2020'!K273</f>
        <v>45500</v>
      </c>
    </row>
    <row r="22" spans="1:5" ht="24" hidden="1">
      <c r="A22" s="39" t="s">
        <v>133</v>
      </c>
      <c r="B22" s="10">
        <v>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26848300</v>
      </c>
      <c r="C23" s="10">
        <v>26848236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775200</v>
      </c>
      <c r="C24" s="10">
        <v>478795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134</v>
      </c>
      <c r="B25" s="8">
        <f>B26+B27</f>
        <v>3935909</v>
      </c>
      <c r="C25" s="8">
        <f>C26+C27</f>
        <v>3934270.05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3935909</v>
      </c>
      <c r="C26" s="10">
        <v>3934270.05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134277268.35</v>
      </c>
      <c r="C28" s="8">
        <f>SUM(C29:C32)</f>
        <v>134127286.19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14470168.35</v>
      </c>
      <c r="C29" s="10">
        <v>14320186.19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119807100</v>
      </c>
      <c r="C31" s="10">
        <v>119807100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7244869.96</v>
      </c>
      <c r="C33" s="8">
        <f>SUM(C34:C36)</f>
        <v>7084149.57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7075353</v>
      </c>
      <c r="C34" s="10">
        <v>6946349.57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163116.96</v>
      </c>
      <c r="C36" s="10">
        <v>131400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63004259</v>
      </c>
      <c r="C38" s="6">
        <f>SUM(C39:C48)</f>
        <v>62986983.73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125535</v>
      </c>
      <c r="C39" s="10">
        <v>108459.73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135</v>
      </c>
      <c r="B40" s="10">
        <v>0</v>
      </c>
      <c r="C40" s="10">
        <v>0</v>
      </c>
      <c r="D40" s="10"/>
      <c r="E40" s="10"/>
    </row>
    <row r="41" spans="1:5" ht="63.75">
      <c r="A41" s="35" t="s">
        <v>100</v>
      </c>
      <c r="B41" s="10">
        <v>477637</v>
      </c>
      <c r="C41" s="10">
        <v>477637</v>
      </c>
      <c r="D41" s="10"/>
      <c r="E41" s="10"/>
    </row>
    <row r="42" spans="1:5" ht="60">
      <c r="A42" s="16" t="s">
        <v>83</v>
      </c>
      <c r="B42" s="10">
        <v>30487</v>
      </c>
      <c r="C42" s="10">
        <v>30487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57876200</v>
      </c>
      <c r="C45" s="36">
        <v>57876200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3694400</v>
      </c>
      <c r="C46" s="36">
        <v>3694200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751994.95</v>
      </c>
      <c r="D47" s="10"/>
      <c r="E47" s="10"/>
    </row>
    <row r="48" spans="1:5" ht="24">
      <c r="A48" s="16" t="s">
        <v>144</v>
      </c>
      <c r="B48" s="10">
        <v>48005.05</v>
      </c>
      <c r="C48" s="10">
        <v>48005.05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4481141.859999999</v>
      </c>
      <c r="C50" s="6">
        <f>C51+C53+C55+C57</f>
        <v>4227265.65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51290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51290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51161.8</v>
      </c>
      <c r="C53" s="8">
        <f>C54</f>
        <v>51021.8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51161.8</v>
      </c>
      <c r="C54" s="10">
        <v>51021.8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82803.2</v>
      </c>
      <c r="C55" s="8">
        <f>C56</f>
        <v>82750.65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82803.2</v>
      </c>
      <c r="C56" s="10">
        <v>82750.65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B60+B58+B59</f>
        <v>4295886.859999999</v>
      </c>
      <c r="C57" s="8">
        <f>C60+C58+C59</f>
        <v>4042713.6</v>
      </c>
      <c r="D57" s="8">
        <f>D60+D58</f>
        <v>0</v>
      </c>
      <c r="E57" s="8">
        <f>E60+E58</f>
        <v>0</v>
      </c>
    </row>
    <row r="58" spans="1:7" ht="36">
      <c r="A58" s="9" t="s">
        <v>97</v>
      </c>
      <c r="B58" s="10">
        <v>395588.42</v>
      </c>
      <c r="C58" s="10">
        <v>372318.52</v>
      </c>
      <c r="D58" s="10"/>
      <c r="E58" s="10"/>
      <c r="G58" s="2"/>
    </row>
    <row r="59" spans="1:5" ht="36">
      <c r="A59" s="9" t="s">
        <v>201</v>
      </c>
      <c r="B59" s="10">
        <v>3066490.44</v>
      </c>
      <c r="C59" s="10">
        <v>2886108.64</v>
      </c>
      <c r="D59" s="10"/>
      <c r="E59" s="10"/>
    </row>
    <row r="60" spans="1:7" ht="36">
      <c r="A60" s="9" t="s">
        <v>88</v>
      </c>
      <c r="B60" s="10">
        <v>833808</v>
      </c>
      <c r="C60" s="10">
        <v>784286.44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150</v>
      </c>
      <c r="B62" s="6">
        <f>B63+B68+B71</f>
        <v>11869657</v>
      </c>
      <c r="C62" s="6">
        <f>C63+C68+C71</f>
        <v>11837382.940000001</v>
      </c>
      <c r="D62" s="6">
        <f>D63+D68+D71</f>
        <v>12587397</v>
      </c>
      <c r="E62" s="6">
        <f>E63+E68+E71</f>
        <v>12403608</v>
      </c>
    </row>
    <row r="63" spans="1:5" ht="36">
      <c r="A63" s="7" t="s">
        <v>151</v>
      </c>
      <c r="B63" s="8">
        <f>SUM(B64:B67)</f>
        <v>11759427</v>
      </c>
      <c r="C63" s="8">
        <f>C64+C65+C66+C67</f>
        <v>11758802.39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4843627</v>
      </c>
      <c r="C64" s="10">
        <v>4843002.39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168000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1845800</v>
      </c>
      <c r="C66" s="10">
        <v>1845800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4902000</v>
      </c>
      <c r="C67" s="10">
        <v>4902000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152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153</v>
      </c>
      <c r="B71" s="8">
        <f>SUM(B72:B77)</f>
        <v>110230</v>
      </c>
      <c r="C71" s="8">
        <f>SUM(C72:C77)</f>
        <v>78580.55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50000</v>
      </c>
      <c r="C72" s="10">
        <v>50000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47610</v>
      </c>
      <c r="C73" s="10">
        <v>16500.55</v>
      </c>
      <c r="D73" s="10">
        <f>'[1]анализ 2020'!J2054</f>
        <v>214720</v>
      </c>
      <c r="E73" s="10">
        <f>'[1]анализ 2020'!K2054</f>
        <v>189610</v>
      </c>
    </row>
    <row r="74" spans="1:5" ht="36" hidden="1">
      <c r="A74" s="9" t="s">
        <v>89</v>
      </c>
      <c r="B74" s="10">
        <v>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 hidden="1">
      <c r="A75" s="9" t="s">
        <v>26</v>
      </c>
      <c r="B75" s="10">
        <v>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>
      <c r="A76" s="40" t="s">
        <v>135</v>
      </c>
      <c r="B76" s="10">
        <v>12620</v>
      </c>
      <c r="C76" s="10">
        <v>12080</v>
      </c>
      <c r="D76" s="10"/>
      <c r="E76" s="10"/>
    </row>
    <row r="77" spans="1:5" ht="51" hidden="1">
      <c r="A77" s="33" t="s">
        <v>90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154</v>
      </c>
      <c r="B79" s="6">
        <f>SUM(B80:B83)</f>
        <v>5875341</v>
      </c>
      <c r="C79" s="6">
        <f>C80+C81+C83+C82</f>
        <v>5666942.49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5686361</v>
      </c>
      <c r="C80" s="10">
        <v>5598922.49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68980</v>
      </c>
      <c r="C82" s="10">
        <v>68020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155</v>
      </c>
      <c r="B85" s="6">
        <f>B86+B88</f>
        <v>4023081</v>
      </c>
      <c r="C85" s="6">
        <f>C86+C88</f>
        <v>3955356.4</v>
      </c>
      <c r="D85" s="6">
        <f>D86+D88</f>
        <v>0</v>
      </c>
      <c r="E85" s="6">
        <f>E86+E88</f>
        <v>0</v>
      </c>
    </row>
    <row r="86" spans="1:5" ht="38.25">
      <c r="A86" s="41" t="s">
        <v>156</v>
      </c>
      <c r="B86" s="8">
        <f>B87</f>
        <v>26700</v>
      </c>
      <c r="C86" s="8">
        <f>C87</f>
        <v>26500</v>
      </c>
      <c r="D86" s="8"/>
      <c r="E86" s="8"/>
    </row>
    <row r="87" spans="1:5" ht="43.5" customHeight="1">
      <c r="A87" s="9" t="s">
        <v>32</v>
      </c>
      <c r="B87" s="10">
        <v>26700</v>
      </c>
      <c r="C87" s="10">
        <v>26500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157</v>
      </c>
      <c r="B88" s="8">
        <f>B90+B91+B92+B89</f>
        <v>3996381</v>
      </c>
      <c r="C88" s="8">
        <f>C90+C91+C92+C89</f>
        <v>3928856.4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158</v>
      </c>
      <c r="B89" s="36">
        <v>5000</v>
      </c>
      <c r="C89" s="36">
        <v>5000</v>
      </c>
      <c r="D89" s="36"/>
      <c r="E89" s="36"/>
    </row>
    <row r="90" spans="1:5" ht="42" customHeight="1">
      <c r="A90" s="40" t="s">
        <v>199</v>
      </c>
      <c r="B90" s="10">
        <v>586381</v>
      </c>
      <c r="C90" s="10">
        <v>523606.4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143</v>
      </c>
      <c r="B91" s="10">
        <v>3200678.54</v>
      </c>
      <c r="C91" s="10">
        <v>3196213.56</v>
      </c>
      <c r="D91" s="10"/>
      <c r="E91" s="10"/>
    </row>
    <row r="92" spans="1:5" ht="24">
      <c r="A92" s="16" t="s">
        <v>144</v>
      </c>
      <c r="B92" s="10">
        <v>204321.46</v>
      </c>
      <c r="C92" s="10">
        <v>204036.44</v>
      </c>
      <c r="D92" s="10"/>
      <c r="E92" s="10"/>
    </row>
    <row r="93" spans="1:5" ht="24" hidden="1">
      <c r="A93" s="9" t="s">
        <v>85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159</v>
      </c>
      <c r="B95" s="6">
        <f>B96+B99</f>
        <v>3723704</v>
      </c>
      <c r="C95" s="6">
        <f>C96+C99</f>
        <v>3700645</v>
      </c>
      <c r="D95" s="6">
        <f>D96+D99</f>
        <v>6035843</v>
      </c>
      <c r="E95" s="6">
        <f>E96+E99</f>
        <v>5494710</v>
      </c>
    </row>
    <row r="96" spans="1:5" ht="36">
      <c r="A96" s="7" t="s">
        <v>160</v>
      </c>
      <c r="B96" s="8">
        <f>B97+B98</f>
        <v>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161</v>
      </c>
      <c r="B99" s="8">
        <f>SUM(B100:B104)</f>
        <v>3723704</v>
      </c>
      <c r="C99" s="8">
        <f>C100+C101+C103+C104+C102</f>
        <v>3700645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315474</v>
      </c>
      <c r="C100" s="10">
        <v>300850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36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101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39930</v>
      </c>
      <c r="C103" s="10">
        <v>39444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3368300</v>
      </c>
      <c r="C104" s="10">
        <v>3360351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162</v>
      </c>
      <c r="B106" s="6">
        <f>B107+B116+B148+B158+B164</f>
        <v>1034754847.75</v>
      </c>
      <c r="C106" s="6">
        <f>C107+C116+C148+C158+C164</f>
        <v>1019951985.77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163</v>
      </c>
      <c r="B107" s="8">
        <f>SUM(B108:B115)</f>
        <v>223999691</v>
      </c>
      <c r="C107" s="8">
        <f>C108+C110+C114+C115+C109+C111</f>
        <v>222141277.27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39</v>
      </c>
      <c r="B108" s="10">
        <v>12976997</v>
      </c>
      <c r="C108" s="10">
        <v>11118680.27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164</v>
      </c>
      <c r="B110" s="10">
        <v>210710480</v>
      </c>
      <c r="C110" s="10">
        <v>210710480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82</v>
      </c>
      <c r="B111" s="10">
        <v>312214</v>
      </c>
      <c r="C111" s="10">
        <v>312117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165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166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93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94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167</v>
      </c>
      <c r="B116" s="8">
        <f>SUM(B117:B147)</f>
        <v>741734679</v>
      </c>
      <c r="C116" s="8">
        <f>SUM(C117:C147)</f>
        <v>729528269.78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40</v>
      </c>
      <c r="B117" s="10">
        <v>32158534</v>
      </c>
      <c r="C117" s="10">
        <v>29990937.63</v>
      </c>
      <c r="D117" s="10">
        <f>'[1]анализ 2020'!J1275</f>
        <v>33573358</v>
      </c>
      <c r="E117" s="10">
        <f>'[1]анализ 2020'!K1275</f>
        <v>33736622</v>
      </c>
    </row>
    <row r="118" spans="1:5" ht="24" hidden="1">
      <c r="A118" s="16" t="s">
        <v>79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168</v>
      </c>
      <c r="B119" s="10">
        <v>609336730</v>
      </c>
      <c r="C119" s="10">
        <v>609336730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206</v>
      </c>
      <c r="B120" s="10">
        <v>17630700</v>
      </c>
      <c r="C120" s="10">
        <v>17630700</v>
      </c>
      <c r="D120" s="10"/>
      <c r="E120" s="10"/>
    </row>
    <row r="121" spans="1:5" ht="48" hidden="1">
      <c r="A121" s="9" t="s">
        <v>41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42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43</v>
      </c>
      <c r="B123" s="10">
        <v>405835</v>
      </c>
      <c r="C123" s="10">
        <v>405827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44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45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115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106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>
      <c r="A128" s="11" t="s">
        <v>169</v>
      </c>
      <c r="B128" s="10">
        <v>8184800</v>
      </c>
      <c r="C128" s="10">
        <v>8184800</v>
      </c>
      <c r="D128" s="10">
        <f>'[1]анализ 2020'!J1360</f>
        <v>0</v>
      </c>
      <c r="E128" s="10">
        <f>'[1]анализ 2020'!K1360</f>
        <v>1090800</v>
      </c>
    </row>
    <row r="129" spans="1:5" ht="60">
      <c r="A129" s="11" t="s">
        <v>170</v>
      </c>
      <c r="B129" s="10">
        <v>522500</v>
      </c>
      <c r="C129" s="10">
        <v>522500</v>
      </c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122</v>
      </c>
      <c r="B130" s="10">
        <v>1705900</v>
      </c>
      <c r="C130" s="10">
        <v>1705900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118</v>
      </c>
      <c r="B131" s="10">
        <v>109000</v>
      </c>
      <c r="C131" s="10">
        <v>108900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171</v>
      </c>
      <c r="B132" s="10">
        <v>4536200</v>
      </c>
      <c r="C132" s="10">
        <v>4536176.65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172</v>
      </c>
      <c r="B133" s="10">
        <v>289600</v>
      </c>
      <c r="C133" s="10">
        <v>289598.5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173</v>
      </c>
      <c r="B134" s="10">
        <v>2061700</v>
      </c>
      <c r="C134" s="10">
        <v>1998583.95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174</v>
      </c>
      <c r="B135" s="10">
        <v>156600</v>
      </c>
      <c r="C135" s="10">
        <v>127642.07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207</v>
      </c>
      <c r="B136" s="10">
        <v>12438400</v>
      </c>
      <c r="C136" s="10">
        <v>9214859.56</v>
      </c>
      <c r="D136" s="10"/>
      <c r="E136" s="10"/>
    </row>
    <row r="137" spans="1:5" ht="63.75">
      <c r="A137" s="35" t="s">
        <v>208</v>
      </c>
      <c r="B137" s="10">
        <v>125700</v>
      </c>
      <c r="C137" s="10">
        <v>93123.54</v>
      </c>
      <c r="D137" s="10"/>
      <c r="E137" s="10"/>
    </row>
    <row r="138" spans="1:5" ht="76.5">
      <c r="A138" s="35" t="s">
        <v>175</v>
      </c>
      <c r="B138" s="10">
        <v>2397000</v>
      </c>
      <c r="C138" s="10">
        <v>2397000</v>
      </c>
      <c r="D138" s="10">
        <f>'[1]анализ 2020'!J1423</f>
        <v>0</v>
      </c>
      <c r="E138" s="10">
        <f>'[1]анализ 2020'!K1423</f>
        <v>0</v>
      </c>
    </row>
    <row r="139" spans="1:5" ht="89.25">
      <c r="A139" s="35" t="s">
        <v>176</v>
      </c>
      <c r="B139" s="10">
        <v>153000</v>
      </c>
      <c r="C139" s="10">
        <v>153000</v>
      </c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177</v>
      </c>
      <c r="B140" s="10">
        <v>480100</v>
      </c>
      <c r="C140" s="10">
        <v>470945</v>
      </c>
      <c r="D140" s="10">
        <f>'[1]анализ 2020'!J1437</f>
        <v>0</v>
      </c>
      <c r="E140" s="10">
        <f>'[1]анализ 2020'!K1437</f>
        <v>0</v>
      </c>
    </row>
    <row r="141" spans="1:5" ht="102">
      <c r="A141" s="40" t="s">
        <v>200</v>
      </c>
      <c r="B141" s="10">
        <v>3700</v>
      </c>
      <c r="C141" s="10">
        <v>3640</v>
      </c>
      <c r="D141" s="10"/>
      <c r="E141" s="10"/>
    </row>
    <row r="142" spans="1:5" ht="24">
      <c r="A142" s="43" t="s">
        <v>178</v>
      </c>
      <c r="B142" s="10">
        <v>96080</v>
      </c>
      <c r="C142" s="10">
        <v>78635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95</v>
      </c>
      <c r="B143" s="10">
        <v>46495500</v>
      </c>
      <c r="C143" s="10">
        <v>40164858.25</v>
      </c>
      <c r="D143" s="10"/>
      <c r="E143" s="10"/>
    </row>
    <row r="144" spans="1:5" ht="38.25">
      <c r="A144" s="27" t="s">
        <v>96</v>
      </c>
      <c r="B144" s="10">
        <v>2447100</v>
      </c>
      <c r="C144" s="10">
        <v>2113912.63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93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94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179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180</v>
      </c>
      <c r="B148" s="8">
        <f>SUM(B149:B157)</f>
        <v>47703563.75</v>
      </c>
      <c r="C148" s="8">
        <f>SUM(C149:C157)</f>
        <v>47472949.12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46</v>
      </c>
      <c r="B149" s="10">
        <v>22672564.23</v>
      </c>
      <c r="C149" s="10">
        <v>22672563.31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209</v>
      </c>
      <c r="B150" s="10">
        <v>2999932.9</v>
      </c>
      <c r="C150" s="10">
        <v>2999931.99</v>
      </c>
      <c r="D150" s="10"/>
      <c r="E150" s="10"/>
    </row>
    <row r="151" spans="1:5" ht="36" hidden="1">
      <c r="A151" s="9" t="s">
        <v>116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117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79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>
      <c r="A154" s="35" t="s">
        <v>205</v>
      </c>
      <c r="B154" s="10">
        <v>194921</v>
      </c>
      <c r="C154" s="10">
        <v>194921</v>
      </c>
      <c r="D154" s="10"/>
      <c r="E154" s="10"/>
    </row>
    <row r="155" spans="1:5" ht="36">
      <c r="A155" s="16" t="s">
        <v>181</v>
      </c>
      <c r="B155" s="10">
        <v>58665</v>
      </c>
      <c r="C155" s="10">
        <v>58665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47</v>
      </c>
      <c r="B156" s="10">
        <v>21777480.62</v>
      </c>
      <c r="C156" s="10">
        <v>21546867.82</v>
      </c>
      <c r="D156" s="10">
        <f>'[1]анализ 2020'!J3484</f>
        <v>0</v>
      </c>
      <c r="E156" s="10">
        <f>'[1]анализ 2020'!K3484</f>
        <v>0</v>
      </c>
    </row>
    <row r="157" spans="1:5" ht="48" hidden="1">
      <c r="A157" s="16" t="s">
        <v>80</v>
      </c>
      <c r="B157" s="10">
        <f>'[1]анализ 2020'!ER1503</f>
        <v>0</v>
      </c>
      <c r="C157" s="10">
        <f>'[1]анализ 2020'!ES1503</f>
        <v>0</v>
      </c>
      <c r="D157" s="10"/>
      <c r="E157" s="10"/>
    </row>
    <row r="158" spans="1:5" ht="36">
      <c r="A158" s="21" t="s">
        <v>182</v>
      </c>
      <c r="B158" s="8">
        <f>B159+B160+B161+B162+B163</f>
        <v>224828</v>
      </c>
      <c r="C158" s="8">
        <f>C159+C160+C161+C162+C163</f>
        <v>224336.16</v>
      </c>
      <c r="D158" s="8">
        <f>D159+D160+D161+D162+D163</f>
        <v>4366628</v>
      </c>
      <c r="E158" s="8">
        <f>E159+E160+E161+E162+E163</f>
        <v>4221800</v>
      </c>
    </row>
    <row r="159" spans="1:5" ht="60" hidden="1">
      <c r="A159" s="24" t="s">
        <v>48</v>
      </c>
      <c r="B159" s="10">
        <v>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49</v>
      </c>
      <c r="B160" s="10">
        <v>0</v>
      </c>
      <c r="C160" s="10">
        <v>0</v>
      </c>
      <c r="D160" s="10"/>
      <c r="E160" s="10"/>
    </row>
    <row r="161" spans="1:5" ht="38.25" customHeight="1" hidden="1">
      <c r="A161" s="24" t="s">
        <v>50</v>
      </c>
      <c r="B161" s="10">
        <v>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51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52</v>
      </c>
      <c r="B163" s="10">
        <v>224828</v>
      </c>
      <c r="C163" s="10">
        <v>224336.16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183</v>
      </c>
      <c r="B164" s="8">
        <f>B165+B166+B167</f>
        <v>21092086</v>
      </c>
      <c r="C164" s="8">
        <f>C165+C166+C167</f>
        <v>20585153.44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53</v>
      </c>
      <c r="B165" s="10">
        <v>20921986</v>
      </c>
      <c r="C165" s="10">
        <v>20429253.44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54</v>
      </c>
      <c r="B166" s="10">
        <v>10000</v>
      </c>
      <c r="C166" s="10">
        <v>10000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184</v>
      </c>
      <c r="B167" s="10">
        <v>160100</v>
      </c>
      <c r="C167" s="10">
        <v>145900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185</v>
      </c>
      <c r="B169" s="6">
        <f>B170+B175+B181+B186+B193</f>
        <v>40383228.03</v>
      </c>
      <c r="C169" s="6">
        <f>C170+C175+C181+C186+C193</f>
        <v>36618184.52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186</v>
      </c>
      <c r="B170" s="8">
        <f>B171+B172+B174+B173</f>
        <v>11636804</v>
      </c>
      <c r="C170" s="8">
        <f>C171+C172+C174+C173</f>
        <v>10610454.979999999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55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>
      <c r="A172" s="27" t="s">
        <v>119</v>
      </c>
      <c r="B172" s="10">
        <v>1859500</v>
      </c>
      <c r="C172" s="10">
        <v>1832441.85</v>
      </c>
      <c r="D172" s="10">
        <f>'[1]анализ 2020'!J2177</f>
        <v>0</v>
      </c>
      <c r="E172" s="10">
        <f>'[1]анализ 2020'!K2177</f>
        <v>0</v>
      </c>
    </row>
    <row r="173" spans="1:5" ht="62.25" customHeight="1">
      <c r="A173" s="14" t="s">
        <v>120</v>
      </c>
      <c r="B173" s="10">
        <v>232778</v>
      </c>
      <c r="C173" s="10">
        <v>203509.45</v>
      </c>
      <c r="D173" s="10"/>
      <c r="E173" s="10"/>
    </row>
    <row r="174" spans="1:5" ht="48">
      <c r="A174" s="9" t="s">
        <v>56</v>
      </c>
      <c r="B174" s="10">
        <v>9544526</v>
      </c>
      <c r="C174" s="10">
        <v>8574503.68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187</v>
      </c>
      <c r="B175" s="8">
        <f>B176+B177+B178+B179+B180</f>
        <v>15136048.790000001</v>
      </c>
      <c r="C175" s="8">
        <f>C176+C177+C178+C179+C180</f>
        <v>12622453.3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57</v>
      </c>
      <c r="B176" s="10">
        <v>949253</v>
      </c>
      <c r="C176" s="10">
        <v>817213.26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58</v>
      </c>
      <c r="B177" s="10">
        <v>3557889.14</v>
      </c>
      <c r="C177" s="10">
        <v>3507822.51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59</v>
      </c>
      <c r="B178" s="10">
        <v>8021506.65</v>
      </c>
      <c r="C178" s="10">
        <v>5690017.53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113</v>
      </c>
      <c r="B179" s="10">
        <v>2450939.56</v>
      </c>
      <c r="C179" s="10">
        <v>2450939.56</v>
      </c>
      <c r="D179" s="10"/>
      <c r="E179" s="10"/>
    </row>
    <row r="180" spans="1:5" ht="24">
      <c r="A180" s="16" t="s">
        <v>114</v>
      </c>
      <c r="B180" s="10">
        <v>156460.44</v>
      </c>
      <c r="C180" s="10">
        <v>156460.44</v>
      </c>
      <c r="D180" s="10"/>
      <c r="E180" s="10"/>
    </row>
    <row r="181" spans="1:5" ht="36">
      <c r="A181" s="28" t="s">
        <v>188</v>
      </c>
      <c r="B181" s="8">
        <f>B182+B183+B184</f>
        <v>1164680</v>
      </c>
      <c r="C181" s="8">
        <f>C182+C183+C184</f>
        <v>1125439</v>
      </c>
      <c r="D181" s="8">
        <f>D182</f>
        <v>1526654</v>
      </c>
      <c r="E181" s="8">
        <f>E182</f>
        <v>954654</v>
      </c>
    </row>
    <row r="182" spans="1:5" ht="24">
      <c r="A182" s="23" t="s">
        <v>60</v>
      </c>
      <c r="B182" s="10">
        <v>844680</v>
      </c>
      <c r="C182" s="10">
        <v>805439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>
      <c r="A183" s="16" t="s">
        <v>143</v>
      </c>
      <c r="B183" s="10">
        <v>300797.98</v>
      </c>
      <c r="C183" s="10">
        <v>300797.98</v>
      </c>
      <c r="D183" s="10"/>
      <c r="E183" s="10"/>
    </row>
    <row r="184" spans="1:5" ht="24">
      <c r="A184" s="16" t="s">
        <v>144</v>
      </c>
      <c r="B184" s="10">
        <v>19202.02</v>
      </c>
      <c r="C184" s="10">
        <v>19202.02</v>
      </c>
      <c r="D184" s="10"/>
      <c r="E184" s="10"/>
    </row>
    <row r="185" spans="1:5" ht="12.75">
      <c r="A185" s="23"/>
      <c r="B185" s="10"/>
      <c r="C185" s="10"/>
      <c r="D185" s="10"/>
      <c r="E185" s="10"/>
    </row>
    <row r="186" spans="1:5" ht="36" customHeight="1">
      <c r="A186" s="7" t="s">
        <v>189</v>
      </c>
      <c r="B186" s="8">
        <f>B189+B191+B192+B190+B187+B188</f>
        <v>1627500</v>
      </c>
      <c r="C186" s="8">
        <f>C189+C191+C192+C190+C187+C188</f>
        <v>1624952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102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103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61</v>
      </c>
      <c r="B189" s="10">
        <v>40000</v>
      </c>
      <c r="C189" s="10">
        <v>37452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84</v>
      </c>
      <c r="B190" s="10">
        <v>57500</v>
      </c>
      <c r="C190" s="10">
        <v>57500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143</v>
      </c>
      <c r="B191" s="10">
        <v>1438190.35</v>
      </c>
      <c r="C191" s="10">
        <v>1438190.35</v>
      </c>
      <c r="D191" s="10"/>
      <c r="E191" s="10"/>
    </row>
    <row r="192" spans="1:5" ht="24">
      <c r="A192" s="16" t="s">
        <v>144</v>
      </c>
      <c r="B192" s="10">
        <v>91809.65</v>
      </c>
      <c r="C192" s="10">
        <v>91809.65</v>
      </c>
      <c r="D192" s="10"/>
      <c r="E192" s="10"/>
    </row>
    <row r="193" spans="1:7" ht="48">
      <c r="A193" s="7" t="s">
        <v>190</v>
      </c>
      <c r="B193" s="8">
        <f>B194+B195+B196</f>
        <v>10818195.24</v>
      </c>
      <c r="C193" s="8">
        <f>C194+C195+C196</f>
        <v>10634885.24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62</v>
      </c>
      <c r="B194" s="10">
        <v>6608655.38</v>
      </c>
      <c r="C194" s="10">
        <v>6476855.69</v>
      </c>
      <c r="D194" s="10">
        <f>'[1]анализ 2020'!J2591</f>
        <v>6428114</v>
      </c>
      <c r="E194" s="10">
        <f>'[1]анализ 2020'!K2591</f>
        <v>4766674</v>
      </c>
    </row>
    <row r="195" spans="1:5" ht="60">
      <c r="A195" s="9" t="s">
        <v>63</v>
      </c>
      <c r="B195" s="10">
        <f>'[1]анализ 2020'!ER2626</f>
        <v>3800</v>
      </c>
      <c r="C195" s="10">
        <v>3800</v>
      </c>
      <c r="D195" s="10"/>
      <c r="E195" s="10"/>
    </row>
    <row r="196" spans="1:5" ht="36">
      <c r="A196" s="9" t="s">
        <v>64</v>
      </c>
      <c r="B196" s="10">
        <v>4205739.86</v>
      </c>
      <c r="C196" s="10">
        <v>4154229.55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191</v>
      </c>
      <c r="B198" s="6">
        <f>B199+B200+B201+B202</f>
        <v>541259.89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 hidden="1">
      <c r="A199" s="9" t="s">
        <v>65</v>
      </c>
      <c r="B199" s="10">
        <v>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66</v>
      </c>
      <c r="B200" s="10">
        <v>541259.89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98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99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192</v>
      </c>
      <c r="B204" s="6">
        <f>SUM(B205:B212)</f>
        <v>382822</v>
      </c>
      <c r="C204" s="6">
        <f>SUM(C205:C212)</f>
        <v>380537.39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67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68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202</v>
      </c>
      <c r="B207" s="10">
        <v>296000</v>
      </c>
      <c r="C207" s="10">
        <v>295959.89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91</v>
      </c>
      <c r="B208" s="10">
        <v>86822</v>
      </c>
      <c r="C208" s="10">
        <v>84577.5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92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 hidden="1">
      <c r="A210" s="14" t="s">
        <v>121</v>
      </c>
      <c r="B210" s="10">
        <v>0</v>
      </c>
      <c r="C210" s="10">
        <f>'[1]анализ 2020'!ES2126</f>
        <v>0</v>
      </c>
      <c r="D210" s="10"/>
      <c r="E210" s="10"/>
    </row>
    <row r="211" spans="1:5" ht="25.5" hidden="1">
      <c r="A211" s="37" t="s">
        <v>123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124</v>
      </c>
      <c r="B212" s="10">
        <v>0</v>
      </c>
      <c r="C212" s="10">
        <v>0</v>
      </c>
      <c r="D212" s="10"/>
      <c r="E212" s="10"/>
    </row>
    <row r="213" spans="1:5" ht="12.75" hidden="1">
      <c r="A213" s="17"/>
      <c r="B213" s="10"/>
      <c r="C213" s="10"/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193</v>
      </c>
      <c r="B215" s="6">
        <f>B216+B228</f>
        <v>30401038</v>
      </c>
      <c r="C215" s="6">
        <f>C216+C228</f>
        <v>30354500.53</v>
      </c>
      <c r="D215" s="6">
        <f>D216+D228</f>
        <v>28006343</v>
      </c>
      <c r="E215" s="6">
        <f>E216+E228</f>
        <v>22705397</v>
      </c>
    </row>
    <row r="216" spans="1:5" ht="36">
      <c r="A216" s="28" t="s">
        <v>194</v>
      </c>
      <c r="B216" s="8">
        <f>B217+B220+B221+B222+B226+B227+B218+B219+B223+B224+B225</f>
        <v>18828276</v>
      </c>
      <c r="C216" s="8">
        <f>C217+C220+C221+C222+C226+C227+C218+C219+C223+C224+C225</f>
        <v>18820560.41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69</v>
      </c>
      <c r="B217" s="10">
        <v>17870576</v>
      </c>
      <c r="C217" s="10">
        <v>17862860.41</v>
      </c>
      <c r="D217" s="10">
        <f>'[1]анализ 2020'!J3341</f>
        <v>16627352</v>
      </c>
      <c r="E217" s="10">
        <f>'[1]анализ 2020'!K3341</f>
        <v>16627352</v>
      </c>
    </row>
    <row r="218" spans="1:5" ht="36" hidden="1">
      <c r="A218" s="9" t="s">
        <v>116</v>
      </c>
      <c r="B218" s="10">
        <f>'[1]анализ 2020'!ER3348</f>
        <v>0</v>
      </c>
      <c r="C218" s="10">
        <f>'[1]анализ 2020'!ES3348</f>
        <v>0</v>
      </c>
      <c r="D218" s="10"/>
      <c r="E218" s="10"/>
    </row>
    <row r="219" spans="1:5" ht="36" hidden="1">
      <c r="A219" s="9" t="s">
        <v>117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70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71</v>
      </c>
      <c r="B221" s="10">
        <v>104100</v>
      </c>
      <c r="C221" s="10">
        <v>104100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72</v>
      </c>
      <c r="B222" s="10">
        <v>33600</v>
      </c>
      <c r="C222" s="10">
        <v>33600</v>
      </c>
      <c r="D222" s="10">
        <f>'[1]анализ 2020'!J3376</f>
        <v>33600</v>
      </c>
      <c r="E222" s="10">
        <f>'[1]анализ 2020'!K3376</f>
        <v>33600</v>
      </c>
    </row>
    <row r="223" spans="1:5" ht="51" hidden="1">
      <c r="A223" s="35" t="s">
        <v>195</v>
      </c>
      <c r="B223" s="10">
        <f>'[1]анализ 2020'!H3411</f>
        <v>0</v>
      </c>
      <c r="C223" s="10"/>
      <c r="D223" s="10">
        <f>'[1]анализ 2020'!J3411</f>
        <v>2820000</v>
      </c>
      <c r="E223" s="10">
        <f>'[1]анализ 2020'!K3411</f>
        <v>0</v>
      </c>
    </row>
    <row r="224" spans="1:5" ht="51" hidden="1">
      <c r="A224" s="35" t="s">
        <v>196</v>
      </c>
      <c r="B224" s="10">
        <f>'[1]анализ 2020'!H3418</f>
        <v>0</v>
      </c>
      <c r="C224" s="10"/>
      <c r="D224" s="10">
        <f>'[1]анализ 2020'!J3418</f>
        <v>180000</v>
      </c>
      <c r="E224" s="10">
        <f>'[1]анализ 2020'!K3418</f>
        <v>0</v>
      </c>
    </row>
    <row r="225" spans="1:5" ht="38.25">
      <c r="A225" s="40" t="s">
        <v>135</v>
      </c>
      <c r="B225" s="10">
        <v>600000</v>
      </c>
      <c r="C225" s="10">
        <v>600000</v>
      </c>
      <c r="D225" s="10"/>
      <c r="E225" s="10"/>
    </row>
    <row r="226" spans="1:5" ht="27" customHeight="1">
      <c r="A226" s="16" t="s">
        <v>143</v>
      </c>
      <c r="B226" s="10">
        <v>206798.62</v>
      </c>
      <c r="C226" s="10">
        <v>206798.62</v>
      </c>
      <c r="D226" s="10"/>
      <c r="E226" s="10"/>
    </row>
    <row r="227" spans="1:5" ht="24">
      <c r="A227" s="16" t="s">
        <v>144</v>
      </c>
      <c r="B227" s="10">
        <v>13201.38</v>
      </c>
      <c r="C227" s="10">
        <v>13201.38</v>
      </c>
      <c r="D227" s="10"/>
      <c r="E227" s="10"/>
    </row>
    <row r="228" spans="1:5" ht="24">
      <c r="A228" s="28" t="s">
        <v>197</v>
      </c>
      <c r="B228" s="8">
        <f>B229+B231+B230</f>
        <v>11572762</v>
      </c>
      <c r="C228" s="8">
        <f>C229+C231+C230</f>
        <v>11533940.12</v>
      </c>
      <c r="D228" s="8">
        <f>D229+D231</f>
        <v>8189391</v>
      </c>
      <c r="E228" s="8">
        <f>E229+E231</f>
        <v>5888445</v>
      </c>
    </row>
    <row r="229" spans="1:5" ht="36">
      <c r="A229" s="11" t="s">
        <v>73</v>
      </c>
      <c r="B229" s="10">
        <v>9572762</v>
      </c>
      <c r="C229" s="10">
        <v>9533940.12</v>
      </c>
      <c r="D229" s="10">
        <f>'[1]анализ 2020'!J3427</f>
        <v>8189391</v>
      </c>
      <c r="E229" s="10">
        <f>'[1]анализ 2020'!K3427</f>
        <v>5888445</v>
      </c>
    </row>
    <row r="230" spans="1:5" ht="51">
      <c r="A230" s="40" t="s">
        <v>203</v>
      </c>
      <c r="B230" s="10">
        <v>2000000</v>
      </c>
      <c r="C230" s="10">
        <v>2000000</v>
      </c>
      <c r="D230" s="10"/>
      <c r="E230" s="10"/>
    </row>
    <row r="231" spans="1:5" ht="38.25" hidden="1">
      <c r="A231" s="40" t="s">
        <v>135</v>
      </c>
      <c r="B231" s="10">
        <v>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110</v>
      </c>
      <c r="B233" s="6">
        <f>B234+B236+B235</f>
        <v>315000</v>
      </c>
      <c r="C233" s="6">
        <f>C234+C236</f>
        <v>308400</v>
      </c>
      <c r="D233" s="6">
        <f>D234+D236</f>
        <v>335000</v>
      </c>
      <c r="E233" s="6">
        <f>E234+E236</f>
        <v>335000</v>
      </c>
    </row>
    <row r="234" spans="1:5" ht="36">
      <c r="A234" s="9" t="s">
        <v>111</v>
      </c>
      <c r="B234" s="10">
        <v>300000</v>
      </c>
      <c r="C234" s="10">
        <v>300000</v>
      </c>
      <c r="D234" s="10">
        <f>'[1]анализ 2020'!J960</f>
        <v>300000</v>
      </c>
      <c r="E234" s="10">
        <f>'[1]анализ 2020'!K960</f>
        <v>300000</v>
      </c>
    </row>
    <row r="235" spans="1:5" ht="76.5" hidden="1">
      <c r="A235" s="40" t="s">
        <v>204</v>
      </c>
      <c r="B235" s="10">
        <v>0</v>
      </c>
      <c r="C235" s="10">
        <v>0</v>
      </c>
      <c r="D235" s="10"/>
      <c r="E235" s="10"/>
    </row>
    <row r="236" spans="1:5" ht="48">
      <c r="A236" s="9" t="s">
        <v>112</v>
      </c>
      <c r="B236" s="10">
        <v>15000</v>
      </c>
      <c r="C236" s="10">
        <v>8400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74</v>
      </c>
      <c r="B238" s="10">
        <f>B242+B243+B239</f>
        <v>6193452</v>
      </c>
      <c r="C238" s="10">
        <f>C242+C243+C239</f>
        <v>6164694.7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107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108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109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75</v>
      </c>
      <c r="B242" s="10">
        <v>3268933</v>
      </c>
      <c r="C242" s="10">
        <v>3254148.2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76</v>
      </c>
      <c r="B243" s="10">
        <v>2924519</v>
      </c>
      <c r="C243" s="10">
        <v>2910546.5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198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77</v>
      </c>
      <c r="B245" s="30">
        <f>B246-B238</f>
        <v>1415987875.88</v>
      </c>
      <c r="C245" s="30">
        <f>C246-C238</f>
        <v>1395171889.31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78</v>
      </c>
      <c r="B246" s="30">
        <f>B5+B38+B50+B62+B79+B85+B95+B106+B169+B198+B204+B215+B238+B233</f>
        <v>1422181327.88</v>
      </c>
      <c r="C246" s="30">
        <f>C5+C38+C50+C62+C79+C85+C95+C106+C169+C198+C204+C215+C238+C233</f>
        <v>1401336584.01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2020-08-12T07:41:32Z</cp:lastPrinted>
  <dcterms:created xsi:type="dcterms:W3CDTF">2001-12-17T06:37:03Z</dcterms:created>
  <dcterms:modified xsi:type="dcterms:W3CDTF">2021-02-01T06:09:39Z</dcterms:modified>
  <cp:category/>
  <cp:version/>
  <cp:contentType/>
  <cp:contentStatus/>
</cp:coreProperties>
</file>