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7500" windowHeight="3480"/>
  </bookViews>
  <sheets>
    <sheet name="Коммуналка" sheetId="1" r:id="rId1"/>
    <sheet name="Тепло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63" i="1" l="1"/>
  <c r="N63" i="1"/>
  <c r="O63" i="1"/>
  <c r="P63" i="1"/>
  <c r="M63" i="1"/>
  <c r="Q59" i="1"/>
  <c r="L59" i="1"/>
  <c r="M59" i="1"/>
  <c r="N59" i="1"/>
  <c r="O59" i="1"/>
  <c r="P59" i="1"/>
  <c r="G59" i="1"/>
  <c r="H59" i="1"/>
  <c r="I59" i="1"/>
  <c r="J59" i="1"/>
  <c r="K59" i="1"/>
  <c r="F59" i="1"/>
  <c r="Q57" i="1"/>
  <c r="P57" i="1"/>
  <c r="O57" i="1"/>
  <c r="N57" i="1"/>
  <c r="M57" i="1"/>
  <c r="J57" i="1"/>
  <c r="Q53" i="1"/>
  <c r="Q52" i="1"/>
  <c r="F53" i="1"/>
  <c r="G53" i="1"/>
  <c r="H53" i="1"/>
  <c r="I53" i="1"/>
  <c r="J53" i="1"/>
  <c r="K53" i="1"/>
  <c r="L53" i="1"/>
  <c r="M53" i="1"/>
  <c r="N53" i="1"/>
  <c r="O53" i="1"/>
  <c r="P53" i="1"/>
  <c r="E53" i="1"/>
  <c r="Q12" i="1"/>
  <c r="F13" i="1"/>
  <c r="G13" i="1"/>
  <c r="H13" i="1"/>
  <c r="I13" i="1"/>
  <c r="J13" i="1"/>
  <c r="K13" i="1"/>
  <c r="L13" i="1"/>
  <c r="M13" i="1"/>
  <c r="N13" i="1"/>
  <c r="O13" i="1"/>
  <c r="P13" i="1"/>
  <c r="E13" i="1"/>
  <c r="N9" i="1"/>
  <c r="O9" i="1"/>
  <c r="P9" i="1"/>
  <c r="Q13" i="1" l="1"/>
  <c r="N80" i="2"/>
  <c r="K80" i="2"/>
  <c r="L80" i="2"/>
  <c r="J80" i="2"/>
  <c r="F80" i="2"/>
  <c r="G80" i="2"/>
  <c r="H80" i="2"/>
  <c r="I80" i="2"/>
  <c r="E80" i="2"/>
  <c r="N79" i="2"/>
  <c r="Q21" i="1"/>
  <c r="F21" i="1"/>
  <c r="G21" i="1"/>
  <c r="H21" i="1"/>
  <c r="I21" i="1"/>
  <c r="J21" i="1"/>
  <c r="K21" i="1"/>
  <c r="L21" i="1"/>
  <c r="M21" i="1"/>
  <c r="N21" i="1"/>
  <c r="O21" i="1"/>
  <c r="P21" i="1"/>
  <c r="E21" i="1"/>
  <c r="Q20" i="1"/>
  <c r="Q71" i="1"/>
  <c r="Q70" i="1"/>
  <c r="P71" i="1"/>
  <c r="H71" i="1"/>
  <c r="I71" i="1"/>
  <c r="J71" i="1"/>
  <c r="K71" i="1"/>
  <c r="L71" i="1"/>
  <c r="M71" i="1"/>
  <c r="N71" i="1"/>
  <c r="O71" i="1"/>
  <c r="F71" i="1"/>
  <c r="G71" i="1"/>
  <c r="E71" i="1"/>
  <c r="I57" i="1" l="1"/>
  <c r="H57" i="1"/>
  <c r="G57" i="1"/>
  <c r="F57" i="1"/>
  <c r="E57" i="1"/>
  <c r="Q56" i="1"/>
  <c r="J63" i="1"/>
  <c r="I63" i="1"/>
  <c r="H63" i="1"/>
  <c r="G63" i="1"/>
  <c r="F63" i="1"/>
  <c r="E63" i="1"/>
  <c r="Q62" i="1"/>
  <c r="P49" i="1"/>
  <c r="O49" i="1"/>
  <c r="N49" i="1"/>
  <c r="M49" i="1"/>
  <c r="Q37" i="1"/>
  <c r="Q36" i="1"/>
  <c r="J37" i="1"/>
  <c r="I37" i="1"/>
  <c r="H37" i="1"/>
  <c r="G37" i="1"/>
  <c r="N37" i="1"/>
  <c r="O37" i="1"/>
  <c r="P37" i="1"/>
  <c r="M37" i="1"/>
  <c r="F37" i="1"/>
  <c r="E37" i="1"/>
  <c r="Q27" i="1"/>
  <c r="P27" i="1"/>
  <c r="O27" i="1"/>
  <c r="N27" i="1"/>
  <c r="M27" i="1"/>
  <c r="Q11" i="1"/>
  <c r="P11" i="1"/>
  <c r="O11" i="1"/>
  <c r="N11" i="1"/>
  <c r="M11" i="1"/>
  <c r="J11" i="1"/>
  <c r="I11" i="1"/>
  <c r="H11" i="1"/>
  <c r="G11" i="1"/>
  <c r="F11" i="1"/>
  <c r="E11" i="1"/>
  <c r="G27" i="1"/>
  <c r="H27" i="1"/>
  <c r="I27" i="1"/>
  <c r="J27" i="1"/>
  <c r="F27" i="1"/>
  <c r="E27" i="1"/>
  <c r="Q26" i="1"/>
  <c r="G49" i="1" l="1"/>
  <c r="H49" i="1"/>
  <c r="I49" i="1"/>
  <c r="J49" i="1"/>
  <c r="F49" i="1"/>
  <c r="E49" i="1"/>
  <c r="Q49" i="1" s="1"/>
  <c r="Q48" i="1"/>
  <c r="M42" i="2" l="1"/>
  <c r="L42" i="2"/>
  <c r="K42" i="2"/>
  <c r="J42" i="2"/>
  <c r="I42" i="2"/>
  <c r="H42" i="2"/>
  <c r="G42" i="2"/>
  <c r="F42" i="2"/>
  <c r="E42" i="2"/>
  <c r="N42" i="2" s="1"/>
  <c r="N41" i="2"/>
  <c r="M40" i="2"/>
  <c r="L40" i="2"/>
  <c r="K40" i="2"/>
  <c r="J40" i="2"/>
  <c r="I40" i="2"/>
  <c r="H40" i="2"/>
  <c r="G40" i="2"/>
  <c r="F40" i="2"/>
  <c r="E40" i="2"/>
  <c r="N40" i="2" s="1"/>
  <c r="N39" i="2"/>
  <c r="M38" i="2"/>
  <c r="L38" i="2"/>
  <c r="K38" i="2"/>
  <c r="J38" i="2"/>
  <c r="I38" i="2"/>
  <c r="H38" i="2"/>
  <c r="G38" i="2"/>
  <c r="F38" i="2"/>
  <c r="E38" i="2"/>
  <c r="N38" i="2" s="1"/>
  <c r="N37" i="2"/>
  <c r="Q74" i="1"/>
  <c r="G75" i="1"/>
  <c r="H75" i="1"/>
  <c r="I75" i="1"/>
  <c r="J75" i="1"/>
  <c r="K75" i="1"/>
  <c r="L75" i="1"/>
  <c r="M75" i="1"/>
  <c r="N75" i="1"/>
  <c r="O75" i="1"/>
  <c r="P75" i="1"/>
  <c r="F75" i="1"/>
  <c r="P73" i="1"/>
  <c r="O73" i="1"/>
  <c r="N73" i="1"/>
  <c r="M73" i="1"/>
  <c r="L73" i="1"/>
  <c r="K73" i="1"/>
  <c r="J73" i="1"/>
  <c r="I73" i="1"/>
  <c r="H73" i="1"/>
  <c r="G73" i="1"/>
  <c r="F73" i="1"/>
  <c r="Q73" i="1" s="1"/>
  <c r="Q72" i="1"/>
  <c r="L32" i="2"/>
  <c r="J32" i="2"/>
  <c r="I32" i="2"/>
  <c r="G32" i="2"/>
  <c r="F32" i="2"/>
  <c r="E32" i="2"/>
  <c r="N32" i="2" s="1"/>
  <c r="N31" i="2"/>
  <c r="M18" i="2"/>
  <c r="L18" i="2"/>
  <c r="K18" i="2"/>
  <c r="J18" i="2"/>
  <c r="I18" i="2"/>
  <c r="H18" i="2"/>
  <c r="G18" i="2"/>
  <c r="F18" i="2"/>
  <c r="E18" i="2"/>
  <c r="N17" i="2"/>
  <c r="L69" i="1"/>
  <c r="M69" i="1"/>
  <c r="N69" i="1"/>
  <c r="O69" i="1"/>
  <c r="P69" i="1"/>
  <c r="K69" i="1"/>
  <c r="G69" i="1"/>
  <c r="H69" i="1"/>
  <c r="I69" i="1"/>
  <c r="J69" i="1"/>
  <c r="F69" i="1"/>
  <c r="E69" i="1"/>
  <c r="Q68" i="1"/>
  <c r="M36" i="2"/>
  <c r="L36" i="2"/>
  <c r="K36" i="2"/>
  <c r="J36" i="2"/>
  <c r="I36" i="2"/>
  <c r="H36" i="2"/>
  <c r="G36" i="2"/>
  <c r="F36" i="2"/>
  <c r="E36" i="2"/>
  <c r="N36" i="2" s="1"/>
  <c r="N35" i="2"/>
  <c r="M16" i="2"/>
  <c r="L16" i="2"/>
  <c r="K16" i="2"/>
  <c r="J16" i="2"/>
  <c r="I16" i="2"/>
  <c r="H16" i="2"/>
  <c r="G16" i="2"/>
  <c r="F16" i="2"/>
  <c r="E16" i="2"/>
  <c r="N16" i="2" s="1"/>
  <c r="N15" i="2"/>
  <c r="F39" i="1"/>
  <c r="G39" i="1"/>
  <c r="H39" i="1"/>
  <c r="I39" i="1"/>
  <c r="J39" i="1"/>
  <c r="K39" i="1"/>
  <c r="L39" i="1"/>
  <c r="M39" i="1"/>
  <c r="N39" i="1"/>
  <c r="O39" i="1"/>
  <c r="P39" i="1"/>
  <c r="E39" i="1"/>
  <c r="Q39" i="1" s="1"/>
  <c r="Q38" i="1"/>
  <c r="Q64" i="1"/>
  <c r="F65" i="1"/>
  <c r="G65" i="1"/>
  <c r="H65" i="1"/>
  <c r="I65" i="1"/>
  <c r="J65" i="1"/>
  <c r="K65" i="1"/>
  <c r="L65" i="1"/>
  <c r="M65" i="1"/>
  <c r="N65" i="1"/>
  <c r="O65" i="1"/>
  <c r="P65" i="1"/>
  <c r="E65" i="1"/>
  <c r="F29" i="1"/>
  <c r="G29" i="1"/>
  <c r="H29" i="1"/>
  <c r="I29" i="1"/>
  <c r="J29" i="1"/>
  <c r="K29" i="1"/>
  <c r="L29" i="1"/>
  <c r="M29" i="1"/>
  <c r="N29" i="1"/>
  <c r="O29" i="1"/>
  <c r="P29" i="1"/>
  <c r="E29" i="1"/>
  <c r="Q28" i="1"/>
  <c r="Q50" i="1"/>
  <c r="F51" i="1"/>
  <c r="G51" i="1"/>
  <c r="H51" i="1"/>
  <c r="I51" i="1"/>
  <c r="J51" i="1"/>
  <c r="K51" i="1"/>
  <c r="L51" i="1"/>
  <c r="M51" i="1"/>
  <c r="N51" i="1"/>
  <c r="O51" i="1"/>
  <c r="P51" i="1"/>
  <c r="E51" i="1"/>
  <c r="F31" i="1"/>
  <c r="G31" i="1"/>
  <c r="H31" i="1"/>
  <c r="I31" i="1"/>
  <c r="J31" i="1"/>
  <c r="K31" i="1"/>
  <c r="L31" i="1"/>
  <c r="M31" i="1"/>
  <c r="N31" i="1"/>
  <c r="O31" i="1"/>
  <c r="P31" i="1"/>
  <c r="E31" i="1"/>
  <c r="Q31" i="1" s="1"/>
  <c r="Q30" i="1"/>
  <c r="E59" i="1"/>
  <c r="Q58" i="1"/>
  <c r="M74" i="2"/>
  <c r="L74" i="2"/>
  <c r="K74" i="2"/>
  <c r="J74" i="2"/>
  <c r="I74" i="2"/>
  <c r="H74" i="2"/>
  <c r="G74" i="2"/>
  <c r="F74" i="2"/>
  <c r="E74" i="2"/>
  <c r="N74" i="2" s="1"/>
  <c r="N73" i="2"/>
  <c r="M72" i="2"/>
  <c r="L72" i="2"/>
  <c r="K72" i="2"/>
  <c r="J72" i="2"/>
  <c r="I72" i="2"/>
  <c r="H72" i="2"/>
  <c r="G72" i="2"/>
  <c r="F72" i="2"/>
  <c r="E72" i="2"/>
  <c r="N72" i="2" s="1"/>
  <c r="N71" i="2"/>
  <c r="M10" i="2"/>
  <c r="L10" i="2"/>
  <c r="K10" i="2"/>
  <c r="J10" i="2"/>
  <c r="I10" i="2"/>
  <c r="H10" i="2"/>
  <c r="G10" i="2"/>
  <c r="F10" i="2"/>
  <c r="E10" i="2"/>
  <c r="N10" i="2" s="1"/>
  <c r="N9" i="2"/>
  <c r="M12" i="2"/>
  <c r="L12" i="2"/>
  <c r="K12" i="2"/>
  <c r="J12" i="2"/>
  <c r="I12" i="2"/>
  <c r="H12" i="2"/>
  <c r="G12" i="2"/>
  <c r="F12" i="2"/>
  <c r="E12" i="2"/>
  <c r="N11" i="2"/>
  <c r="F23" i="1"/>
  <c r="G23" i="1"/>
  <c r="H23" i="1"/>
  <c r="I23" i="1"/>
  <c r="J23" i="1"/>
  <c r="K23" i="1"/>
  <c r="L23" i="1"/>
  <c r="M23" i="1"/>
  <c r="N23" i="1"/>
  <c r="O23" i="1"/>
  <c r="P23" i="1"/>
  <c r="E23" i="1"/>
  <c r="Q23" i="1" s="1"/>
  <c r="Q22" i="1"/>
  <c r="F17" i="1"/>
  <c r="G17" i="1"/>
  <c r="H17" i="1"/>
  <c r="I17" i="1"/>
  <c r="J17" i="1"/>
  <c r="K17" i="1"/>
  <c r="L17" i="1"/>
  <c r="M17" i="1"/>
  <c r="N17" i="1"/>
  <c r="O17" i="1"/>
  <c r="P17" i="1"/>
  <c r="E17" i="1"/>
  <c r="Q16" i="1"/>
  <c r="G33" i="1"/>
  <c r="H33" i="1"/>
  <c r="I33" i="1"/>
  <c r="J33" i="1"/>
  <c r="K33" i="1"/>
  <c r="L33" i="1"/>
  <c r="M33" i="1"/>
  <c r="N33" i="1"/>
  <c r="O33" i="1"/>
  <c r="P33" i="1"/>
  <c r="F33" i="1"/>
  <c r="E33" i="1"/>
  <c r="Q32" i="1"/>
  <c r="N12" i="2" l="1"/>
  <c r="N18" i="2"/>
  <c r="Q69" i="1"/>
  <c r="Q33" i="1"/>
  <c r="Q17" i="1"/>
  <c r="Q29" i="1"/>
  <c r="Q51" i="1"/>
  <c r="Q65" i="1"/>
  <c r="Q8" i="1" l="1"/>
  <c r="Q10" i="1"/>
  <c r="E75" i="1" l="1"/>
  <c r="Q75" i="1" s="1"/>
  <c r="Q66" i="1" l="1"/>
  <c r="P67" i="1"/>
  <c r="O67" i="1"/>
  <c r="N67" i="1"/>
  <c r="M67" i="1"/>
  <c r="L67" i="1"/>
  <c r="K67" i="1"/>
  <c r="J67" i="1"/>
  <c r="I67" i="1"/>
  <c r="H67" i="1"/>
  <c r="G67" i="1"/>
  <c r="F67" i="1"/>
  <c r="E67" i="1"/>
  <c r="Q67" i="1" s="1"/>
  <c r="M28" i="2" l="1"/>
  <c r="L28" i="2"/>
  <c r="K28" i="2"/>
  <c r="J28" i="2"/>
  <c r="I28" i="2"/>
  <c r="H28" i="2"/>
  <c r="G28" i="2"/>
  <c r="F28" i="2"/>
  <c r="E28" i="2"/>
  <c r="N27" i="2"/>
  <c r="M34" i="2"/>
  <c r="L34" i="2"/>
  <c r="K34" i="2"/>
  <c r="J34" i="2"/>
  <c r="I34" i="2"/>
  <c r="H34" i="2"/>
  <c r="G34" i="2"/>
  <c r="F34" i="2"/>
  <c r="E34" i="2"/>
  <c r="N33" i="2"/>
  <c r="N34" i="2" l="1"/>
  <c r="N28" i="2"/>
  <c r="E9" i="1"/>
  <c r="F9" i="1"/>
  <c r="J9" i="1"/>
  <c r="G9" i="1"/>
  <c r="I9" i="1"/>
  <c r="H9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Q46" i="1"/>
  <c r="Q60" i="1"/>
  <c r="P61" i="1"/>
  <c r="O61" i="1"/>
  <c r="N61" i="1"/>
  <c r="M61" i="1"/>
  <c r="L61" i="1"/>
  <c r="K61" i="1"/>
  <c r="J61" i="1"/>
  <c r="I61" i="1"/>
  <c r="H61" i="1"/>
  <c r="G61" i="1"/>
  <c r="F61" i="1"/>
  <c r="E61" i="1"/>
  <c r="P55" i="1"/>
  <c r="O55" i="1"/>
  <c r="N55" i="1"/>
  <c r="M55" i="1"/>
  <c r="L55" i="1"/>
  <c r="K55" i="1"/>
  <c r="J55" i="1"/>
  <c r="I55" i="1"/>
  <c r="H55" i="1"/>
  <c r="G55" i="1"/>
  <c r="F55" i="1"/>
  <c r="E55" i="1"/>
  <c r="Q54" i="1"/>
  <c r="L15" i="1"/>
  <c r="K15" i="1"/>
  <c r="P15" i="1"/>
  <c r="O15" i="1"/>
  <c r="N15" i="1"/>
  <c r="M15" i="1"/>
  <c r="J15" i="1"/>
  <c r="I15" i="1"/>
  <c r="H15" i="1"/>
  <c r="G15" i="1"/>
  <c r="F15" i="1"/>
  <c r="E15" i="1"/>
  <c r="Q14" i="1"/>
  <c r="Q55" i="1" l="1"/>
  <c r="Q9" i="1"/>
  <c r="Q61" i="1"/>
  <c r="Q15" i="1"/>
  <c r="P19" i="1"/>
  <c r="O19" i="1"/>
  <c r="N19" i="1"/>
  <c r="M19" i="1"/>
  <c r="J19" i="1"/>
  <c r="I19" i="1"/>
  <c r="H19" i="1"/>
  <c r="G19" i="1"/>
  <c r="F19" i="1"/>
  <c r="E19" i="1"/>
  <c r="Q18" i="1"/>
  <c r="N21" i="2"/>
  <c r="J22" i="2"/>
  <c r="M22" i="2"/>
  <c r="L22" i="2"/>
  <c r="K22" i="2"/>
  <c r="I22" i="2"/>
  <c r="H22" i="2"/>
  <c r="G22" i="2"/>
  <c r="F22" i="2"/>
  <c r="E22" i="2"/>
  <c r="Q19" i="1" l="1"/>
  <c r="N22" i="2"/>
  <c r="E24" i="2"/>
  <c r="N23" i="2"/>
  <c r="M24" i="2"/>
  <c r="L24" i="2"/>
  <c r="K24" i="2"/>
  <c r="J24" i="2"/>
  <c r="I24" i="2"/>
  <c r="H24" i="2"/>
  <c r="G24" i="2"/>
  <c r="F24" i="2"/>
  <c r="M14" i="2"/>
  <c r="L14" i="2"/>
  <c r="K14" i="2"/>
  <c r="J14" i="2"/>
  <c r="I14" i="2"/>
  <c r="H14" i="2"/>
  <c r="G14" i="2"/>
  <c r="F14" i="2"/>
  <c r="E14" i="2"/>
  <c r="N13" i="2"/>
  <c r="N14" i="2" l="1"/>
  <c r="N24" i="2"/>
  <c r="M76" i="2"/>
  <c r="L76" i="2"/>
  <c r="K76" i="2"/>
  <c r="J76" i="2"/>
  <c r="M20" i="2"/>
  <c r="L20" i="2"/>
  <c r="K20" i="2"/>
  <c r="J20" i="2"/>
  <c r="N29" i="2" l="1"/>
  <c r="M30" i="2"/>
  <c r="L30" i="2"/>
  <c r="K30" i="2"/>
  <c r="J30" i="2"/>
  <c r="I30" i="2"/>
  <c r="H30" i="2"/>
  <c r="G30" i="2"/>
  <c r="F30" i="2"/>
  <c r="E30" i="2"/>
  <c r="N30" i="2" l="1"/>
  <c r="P35" i="1"/>
  <c r="O35" i="1"/>
  <c r="N35" i="1"/>
  <c r="M35" i="1"/>
  <c r="J35" i="1"/>
  <c r="I35" i="1"/>
  <c r="H35" i="1"/>
  <c r="G35" i="1"/>
  <c r="F35" i="1"/>
  <c r="E35" i="1"/>
  <c r="Q35" i="1" s="1"/>
  <c r="Q34" i="1"/>
  <c r="M78" i="2" l="1"/>
  <c r="L78" i="2"/>
  <c r="K78" i="2"/>
  <c r="J78" i="2"/>
  <c r="I78" i="2"/>
  <c r="H78" i="2"/>
  <c r="G78" i="2"/>
  <c r="F78" i="2"/>
  <c r="E78" i="2"/>
  <c r="N77" i="2"/>
  <c r="M26" i="2"/>
  <c r="L26" i="2"/>
  <c r="K26" i="2"/>
  <c r="J26" i="2"/>
  <c r="I26" i="2"/>
  <c r="H26" i="2"/>
  <c r="G26" i="2"/>
  <c r="F26" i="2"/>
  <c r="E26" i="2"/>
  <c r="N25" i="2"/>
  <c r="N26" i="2" l="1"/>
  <c r="N78" i="2"/>
  <c r="I76" i="2"/>
  <c r="H76" i="2"/>
  <c r="G76" i="2"/>
  <c r="F76" i="2"/>
  <c r="E76" i="2"/>
  <c r="N75" i="2"/>
  <c r="N19" i="2"/>
  <c r="I20" i="2"/>
  <c r="H20" i="2"/>
  <c r="G20" i="2"/>
  <c r="F20" i="2"/>
  <c r="E20" i="2"/>
  <c r="P25" i="1"/>
  <c r="O25" i="1"/>
  <c r="N25" i="1"/>
  <c r="M25" i="1"/>
  <c r="I25" i="1"/>
  <c r="J25" i="1"/>
  <c r="H25" i="1"/>
  <c r="G25" i="1"/>
  <c r="F25" i="1"/>
  <c r="E25" i="1"/>
  <c r="Q24" i="1"/>
  <c r="Q25" i="1" l="1"/>
  <c r="N20" i="2"/>
  <c r="N76" i="2"/>
</calcChain>
</file>

<file path=xl/sharedStrings.xml><?xml version="1.0" encoding="utf-8"?>
<sst xmlns="http://schemas.openxmlformats.org/spreadsheetml/2006/main" count="261" uniqueCount="66">
  <si>
    <t>к постановлению главы администрации</t>
  </si>
  <si>
    <t>Наименование учреждений</t>
  </si>
  <si>
    <t>Вид услуг</t>
  </si>
  <si>
    <t>Ст-ть 1 ед. в, руб.</t>
  </si>
  <si>
    <t>Ед. изм.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</si>
  <si>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</si>
  <si>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</si>
  <si>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</si>
  <si>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</si>
  <si>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</si>
  <si>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</si>
  <si>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</si>
  <si>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</si>
  <si>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</si>
  <si>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</si>
  <si>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</si>
  <si>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</si>
  <si>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</si>
  <si>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МОУ Усть-Ордынская СОШ №1</t>
  </si>
  <si>
    <t>Вода</t>
  </si>
  <si>
    <t>м3</t>
  </si>
  <si>
    <t>канализация</t>
  </si>
  <si>
    <t>ТБО</t>
  </si>
  <si>
    <t>МОУ Усть-Ордынская СОШ №2</t>
  </si>
  <si>
    <t>МОУ Усть-Ордынская СОШ  №4</t>
  </si>
  <si>
    <t>МОУ Усть-Ордынская начальная школа №1</t>
  </si>
  <si>
    <t>МДОУ № 1 ясли-сад "Аленушка"</t>
  </si>
  <si>
    <t>МДОУ ясли-сад № 5 "Березка"</t>
  </si>
  <si>
    <t>МДОУ ясли-сад № 7 "Колосок"</t>
  </si>
  <si>
    <t>МДОУ ясли-сад № 28 "Туяна"</t>
  </si>
  <si>
    <t>МДОУ ясли-сад № 4 "Елочка"</t>
  </si>
  <si>
    <t>МДОУ детский сад "Солнышко"</t>
  </si>
  <si>
    <t>МДОУ детский сад "Светлячок"</t>
  </si>
  <si>
    <t>Муниципальное учреждение культуры "Эхирит-Булагатский Межпоселенческий Центр Досуга"</t>
  </si>
  <si>
    <t>Администрация МО "Эхирит-Булагатский район"</t>
  </si>
  <si>
    <t>Лимиты потребления коммунальных услуг бюджетными учреждениями района на 2018 г</t>
  </si>
  <si>
    <t>от "___" _____________2018 г. №______</t>
  </si>
  <si>
    <t>руб.</t>
  </si>
  <si>
    <t>Приложение 3</t>
  </si>
  <si>
    <t>№ п/п</t>
  </si>
  <si>
    <t>Кол-во, Гкал</t>
  </si>
  <si>
    <t>Управление образования администрации МО "Эхирит-Булагатский район"</t>
  </si>
  <si>
    <t>Приложение 4</t>
  </si>
  <si>
    <t>Сумма, руб.</t>
  </si>
  <si>
    <t>Кол-во, м3</t>
  </si>
  <si>
    <t>Лимиты потребления тепловой энергия бюджетными учреждениями района на 2018 г</t>
  </si>
  <si>
    <t>Итого</t>
  </si>
  <si>
    <t>с 01.01.2018-30.06.2018 г.</t>
  </si>
  <si>
    <t>Тариф на 2018 г., руб./Гкал</t>
  </si>
  <si>
    <t>01.07.2018-31.12.2018 г.</t>
  </si>
  <si>
    <t>Тариф на 2018 г., руб./м3</t>
  </si>
  <si>
    <t>с01.01.2018-30.06.2018 гг.</t>
  </si>
  <si>
    <t>с 01.07.2018-31.12.2018 гг.</t>
  </si>
  <si>
    <t>Период</t>
  </si>
  <si>
    <t>МДОУ детский сад "Родничок"</t>
  </si>
  <si>
    <t>МДОУ детский сад "Ёлочка"</t>
  </si>
  <si>
    <t>Лимиты потребления горячей воды бюджетными учреждениями района на 2018 г</t>
  </si>
  <si>
    <t>МУДО "Усть-Ордынская ДШИ"</t>
  </si>
  <si>
    <t>МУК "Эхирит-Булагатский МЦД"</t>
  </si>
  <si>
    <t>МОУ Захальская СОШ</t>
  </si>
  <si>
    <r>
      <t xml:space="preserve">МДОУ ясли-сад № 28 "Туяна" </t>
    </r>
    <r>
      <rPr>
        <i/>
        <sz val="8"/>
        <rFont val="Arial Cyr"/>
        <charset val="204"/>
      </rPr>
      <t>(данные по прибору учёта могут несоответствовать)</t>
    </r>
  </si>
  <si>
    <t>Управление образования МО "Эхирит-Булагатский район"</t>
  </si>
  <si>
    <t>МОУ Усть-Ордынская начальная школа</t>
  </si>
  <si>
    <t>Приложение 2</t>
  </si>
  <si>
    <t>Здание УСХ</t>
  </si>
  <si>
    <t>Здание Гаража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</si>
</sst>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i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1"/>
    <xf numFmtId="0" fontId="1" fillId="0" borderId="1" xfId="1" applyFont="1" applyFill="1" applyBorder="1" applyAlignment="1">
      <alignment horizontal="center" vertical="top" wrapText="1"/>
    </xf>
    <xf numFmtId="0" fontId="1" fillId="0" borderId="1" xfId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2" fontId="1" fillId="0" borderId="3" xfId="1" applyNumberFormat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top" wrapText="1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1" fillId="0" borderId="7" xfId="1" applyBorder="1"/>
    <xf numFmtId="0" fontId="2" fillId="0" borderId="7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2" fillId="0" borderId="6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top" wrapText="1"/>
    </xf>
    <xf numFmtId="0" fontId="1" fillId="0" borderId="8" xfId="1" applyFill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2" fontId="1" fillId="0" borderId="8" xfId="1" applyNumberFormat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0" xfId="1"/>
    <xf numFmtId="0" fontId="1" fillId="0" borderId="0" xfId="1" applyAlignment="1"/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1" xfId="1" applyFill="1" applyBorder="1" applyAlignment="1">
      <alignment horizontal="center" vertical="center"/>
    </xf>
    <xf numFmtId="0" fontId="1" fillId="0" borderId="1" xfId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1" fillId="0" borderId="0" xfId="1" applyNumberFormat="1" applyAlignment="1">
      <alignment horizontal="center"/>
    </xf>
    <xf numFmtId="2" fontId="1" fillId="2" borderId="2" xfId="1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1" fillId="0" borderId="1" xfId="1" applyFill="1" applyBorder="1" applyAlignment="1">
      <alignment vertical="center"/>
    </xf>
    <xf numFmtId="2" fontId="1" fillId="0" borderId="1" xfId="1" applyNumberFormat="1" applyBorder="1" applyAlignment="1">
      <alignment vertical="center"/>
    </xf>
    <xf numFmtId="2" fontId="1" fillId="0" borderId="1" xfId="1" applyNumberForma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/>
    </xf>
    <xf numFmtId="2" fontId="1" fillId="0" borderId="1" xfId="1" applyNumberFormat="1" applyFill="1" applyBorder="1" applyAlignment="1">
      <alignment horizontal="center" vertical="center"/>
    </xf>
    <xf numFmtId="0" fontId="1" fillId="0" borderId="0" xfId="1" applyAlignment="1">
      <alignment vertical="center"/>
    </xf>
    <xf numFmtId="2" fontId="1" fillId="0" borderId="2" xfId="1" applyNumberFormat="1" applyFill="1" applyBorder="1" applyAlignment="1">
      <alignment horizontal="center" vertical="center"/>
    </xf>
    <xf numFmtId="164" fontId="1" fillId="0" borderId="13" xfId="1" applyNumberFormat="1" applyBorder="1" applyAlignment="1">
      <alignment horizontal="center" vertical="center"/>
    </xf>
    <xf numFmtId="2" fontId="1" fillId="0" borderId="13" xfId="1" applyNumberForma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top" wrapText="1"/>
    </xf>
    <xf numFmtId="2" fontId="1" fillId="0" borderId="1" xfId="1" applyNumberFormat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" fillId="0" borderId="1" xfId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2" fontId="2" fillId="0" borderId="12" xfId="1" applyNumberFormat="1" applyFont="1" applyBorder="1" applyAlignment="1">
      <alignment horizontal="center" vertical="center"/>
    </xf>
    <xf numFmtId="2" fontId="2" fillId="0" borderId="3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2" fontId="1" fillId="2" borderId="1" xfId="2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2" fontId="1" fillId="0" borderId="1" xfId="1" applyNumberForma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13" xfId="1" applyNumberFormat="1" applyFont="1" applyBorder="1" applyAlignment="1">
      <alignment horizontal="center" vertical="center" wrapText="1"/>
    </xf>
    <xf numFmtId="2" fontId="2" fillId="0" borderId="11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2" fontId="2" fillId="0" borderId="12" xfId="1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2" fontId="2" fillId="0" borderId="13" xfId="1" applyNumberFormat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25" xfId="1" applyFont="1" applyBorder="1" applyAlignment="1">
      <alignment horizontal="center" vertical="center" wrapText="1"/>
    </xf>
    <xf numFmtId="2" fontId="2" fillId="0" borderId="13" xfId="1" applyNumberFormat="1" applyFont="1" applyBorder="1" applyAlignment="1">
      <alignment horizontal="center" vertical="center"/>
    </xf>
    <xf numFmtId="2" fontId="2" fillId="0" borderId="11" xfId="1" applyNumberFormat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 wrapText="1"/>
    </xf>
    <xf numFmtId="2" fontId="1" fillId="0" borderId="23" xfId="1" applyNumberFormat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2" fontId="1" fillId="0" borderId="11" xfId="1" applyNumberFormat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top" wrapText="1"/>
    </xf>
    <xf numFmtId="0" fontId="1" fillId="0" borderId="4" xfId="1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8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top" wrapText="1"/>
    </xf>
    <xf numFmtId="0" fontId="1" fillId="3" borderId="2" xfId="1" applyFont="1" applyFill="1" applyBorder="1" applyAlignment="1">
      <alignment horizontal="center" vertical="top" wrapText="1"/>
    </xf>
    <xf numFmtId="0" fontId="1" fillId="3" borderId="1" xfId="1" applyFont="1" applyFill="1" applyBorder="1" applyAlignment="1">
      <alignment horizontal="center" vertical="top" wrapText="1"/>
    </xf>
    <xf numFmtId="0" fontId="1" fillId="0" borderId="10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10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1" fillId="0" borderId="1" xfId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85" zoomScaleNormal="100" zoomScaleSheetLayoutView="85" workbookViewId="0">
      <selection activeCell="A5" sqref="A5:Q5"/>
    </sheetView>
  </sheetViews>
  <sheetFormatPr defaultRowHeight="15" x14ac:dyDescent="0.25"/>
  <cols>
    <col min="1" max="1" width="24.85546875" customWidth="1"/>
    <col min="5" max="10" width="10.7109375" bestFit="1" customWidth="1"/>
    <col min="11" max="12" width="9.28515625" bestFit="1" customWidth="1"/>
    <col min="13" max="16" width="10.7109375" bestFit="1" customWidth="1"/>
    <col min="17" max="17" width="10.5703125" bestFit="1" customWidth="1"/>
  </cols>
  <sheetData>
    <row r="1" spans="1:17" x14ac:dyDescent="0.25">
      <c r="A1" s="1"/>
      <c r="B1" s="1"/>
      <c r="C1" s="1"/>
      <c r="D1" s="1"/>
      <c r="E1" s="156"/>
      <c r="F1" s="156"/>
      <c r="G1" s="156"/>
      <c r="H1" s="156"/>
      <c r="I1" s="1"/>
      <c r="J1" s="1"/>
      <c r="K1" s="1"/>
      <c r="L1" s="1"/>
      <c r="M1" s="1"/>
      <c r="N1" s="156" t="s">
        <v>42</v>
      </c>
      <c r="O1" s="156"/>
      <c r="P1" s="156"/>
      <c r="Q1" s="156"/>
    </row>
    <row r="2" spans="1:17" x14ac:dyDescent="0.25">
      <c r="A2" s="1"/>
      <c r="B2" s="1"/>
      <c r="C2" s="1"/>
      <c r="D2" s="1"/>
      <c r="E2" s="156"/>
      <c r="F2" s="156"/>
      <c r="G2" s="156"/>
      <c r="H2" s="156"/>
      <c r="I2" s="1"/>
      <c r="J2" s="1"/>
      <c r="K2" s="1"/>
      <c r="L2" s="1"/>
      <c r="M2" s="1"/>
      <c r="N2" s="156" t="s">
        <v>0</v>
      </c>
      <c r="O2" s="156"/>
      <c r="P2" s="156"/>
      <c r="Q2" s="156"/>
    </row>
    <row r="3" spans="1:17" x14ac:dyDescent="0.25">
      <c r="A3" s="1"/>
      <c r="B3" s="1"/>
      <c r="C3" s="1"/>
      <c r="D3" s="1"/>
      <c r="E3" s="156"/>
      <c r="F3" s="156"/>
      <c r="G3" s="156"/>
      <c r="H3" s="156"/>
      <c r="I3" s="1"/>
      <c r="J3" s="1"/>
      <c r="K3" s="1"/>
      <c r="L3" s="1"/>
      <c r="M3" s="1"/>
      <c r="N3" s="156" t="s">
        <v>36</v>
      </c>
      <c r="O3" s="156"/>
      <c r="P3" s="156"/>
      <c r="Q3" s="156"/>
    </row>
    <row r="4" spans="1:17" x14ac:dyDescent="0.25">
      <c r="A4" s="41"/>
      <c r="B4" s="41"/>
      <c r="C4" s="41"/>
      <c r="D4" s="41"/>
      <c r="E4" s="78"/>
      <c r="F4" s="78"/>
      <c r="G4" s="78"/>
      <c r="H4" s="78"/>
      <c r="I4" s="41"/>
      <c r="J4" s="41"/>
      <c r="K4" s="41"/>
      <c r="L4" s="41"/>
      <c r="M4" s="41"/>
      <c r="N4" s="78"/>
      <c r="O4" s="78"/>
      <c r="P4" s="78"/>
      <c r="Q4" s="78"/>
    </row>
    <row r="5" spans="1:17" x14ac:dyDescent="0.25">
      <c r="A5" s="163" t="s">
        <v>35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7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8"/>
    </row>
    <row r="7" spans="1:17" ht="39" thickBot="1" x14ac:dyDescent="0.3">
      <c r="A7" s="24" t="s">
        <v>1</v>
      </c>
      <c r="B7" s="26" t="s">
        <v>2</v>
      </c>
      <c r="C7" s="9" t="s">
        <v>3</v>
      </c>
      <c r="D7" s="15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16" t="s">
        <v>13</v>
      </c>
      <c r="N7" s="16" t="s">
        <v>14</v>
      </c>
      <c r="O7" s="16" t="s">
        <v>15</v>
      </c>
      <c r="P7" s="16" t="s">
        <v>16</v>
      </c>
      <c r="Q7" s="27" t="s">
        <v>17</v>
      </c>
    </row>
    <row r="8" spans="1:17" x14ac:dyDescent="0.25">
      <c r="A8" s="135" t="s">
        <v>18</v>
      </c>
      <c r="B8" s="145" t="s">
        <v>19</v>
      </c>
      <c r="C8" s="32">
        <v>37.58</v>
      </c>
      <c r="D8" s="139" t="s">
        <v>20</v>
      </c>
      <c r="E8" s="112">
        <v>179.62</v>
      </c>
      <c r="F8" s="112">
        <v>200.76</v>
      </c>
      <c r="G8" s="112">
        <v>161.68</v>
      </c>
      <c r="H8" s="112">
        <v>221.9</v>
      </c>
      <c r="I8" s="112">
        <v>211.33</v>
      </c>
      <c r="J8" s="112">
        <v>112.03</v>
      </c>
      <c r="K8" s="112">
        <v>0</v>
      </c>
      <c r="L8" s="112">
        <v>0</v>
      </c>
      <c r="M8" s="112">
        <v>211.33</v>
      </c>
      <c r="N8" s="112">
        <v>213.24</v>
      </c>
      <c r="O8" s="112">
        <v>202.04</v>
      </c>
      <c r="P8" s="112">
        <v>221.93</v>
      </c>
      <c r="Q8" s="113">
        <f t="shared" ref="Q8:Q13" si="0">SUM(E8:P8)</f>
        <v>1935.86</v>
      </c>
    </row>
    <row r="9" spans="1:17" x14ac:dyDescent="0.25">
      <c r="A9" s="151"/>
      <c r="B9" s="146"/>
      <c r="C9" s="105">
        <v>38.869999999999997</v>
      </c>
      <c r="D9" s="157"/>
      <c r="E9" s="68">
        <f>E8*C8</f>
        <v>6750.1196</v>
      </c>
      <c r="F9" s="68">
        <f>F8*C8</f>
        <v>7544.5607999999993</v>
      </c>
      <c r="G9" s="68">
        <f>G8*C8</f>
        <v>6075.9344000000001</v>
      </c>
      <c r="H9" s="68">
        <f>H8*C8</f>
        <v>8339.0020000000004</v>
      </c>
      <c r="I9" s="68">
        <f>I8*C8</f>
        <v>7941.7813999999998</v>
      </c>
      <c r="J9" s="68">
        <f>J8*C8</f>
        <v>4210.0873999999994</v>
      </c>
      <c r="K9" s="38">
        <v>0</v>
      </c>
      <c r="L9" s="38">
        <v>0</v>
      </c>
      <c r="M9" s="68">
        <v>8214.39</v>
      </c>
      <c r="N9" s="68">
        <f t="shared" ref="N9:P9" si="1">N8*38.87</f>
        <v>8288.6388000000006</v>
      </c>
      <c r="O9" s="68">
        <f t="shared" si="1"/>
        <v>7853.2947999999988</v>
      </c>
      <c r="P9" s="68">
        <f t="shared" si="1"/>
        <v>8626.4190999999992</v>
      </c>
      <c r="Q9" s="114">
        <f t="shared" si="0"/>
        <v>73844.228299999988</v>
      </c>
    </row>
    <row r="10" spans="1:17" ht="16.5" customHeight="1" x14ac:dyDescent="0.25">
      <c r="A10" s="151"/>
      <c r="B10" s="142" t="s">
        <v>21</v>
      </c>
      <c r="C10" s="2">
        <v>53.91</v>
      </c>
      <c r="D10" s="11" t="s">
        <v>20</v>
      </c>
      <c r="E10" s="30">
        <v>230.34</v>
      </c>
      <c r="F10" s="30">
        <v>230.34</v>
      </c>
      <c r="G10" s="30">
        <v>230.34</v>
      </c>
      <c r="H10" s="30">
        <v>230.34</v>
      </c>
      <c r="I10" s="30">
        <v>230.34</v>
      </c>
      <c r="J10" s="30">
        <v>230.34</v>
      </c>
      <c r="K10" s="30">
        <v>0</v>
      </c>
      <c r="L10" s="30">
        <v>0</v>
      </c>
      <c r="M10" s="30">
        <v>230.34</v>
      </c>
      <c r="N10" s="30">
        <v>230.34</v>
      </c>
      <c r="O10" s="30">
        <v>230.34</v>
      </c>
      <c r="P10" s="30">
        <v>230.34</v>
      </c>
      <c r="Q10" s="115">
        <f t="shared" si="0"/>
        <v>2303.4</v>
      </c>
    </row>
    <row r="11" spans="1:17" x14ac:dyDescent="0.25">
      <c r="A11" s="151"/>
      <c r="B11" s="146"/>
      <c r="C11" s="2">
        <v>55.69</v>
      </c>
      <c r="D11" s="11" t="s">
        <v>37</v>
      </c>
      <c r="E11" s="102">
        <f>E10*C10</f>
        <v>12417.6294</v>
      </c>
      <c r="F11" s="30">
        <f>F10*C10</f>
        <v>12417.6294</v>
      </c>
      <c r="G11" s="30">
        <f>G10*C10</f>
        <v>12417.6294</v>
      </c>
      <c r="H11" s="30">
        <f>H10*C10</f>
        <v>12417.6294</v>
      </c>
      <c r="I11" s="30">
        <f>I10*C10</f>
        <v>12417.6294</v>
      </c>
      <c r="J11" s="30">
        <f>J10*C10</f>
        <v>12417.6294</v>
      </c>
      <c r="K11" s="30">
        <v>0</v>
      </c>
      <c r="L11" s="30">
        <v>0</v>
      </c>
      <c r="M11" s="30">
        <f>M10*C11</f>
        <v>12827.634599999999</v>
      </c>
      <c r="N11" s="30">
        <f>N10*C11</f>
        <v>12827.634599999999</v>
      </c>
      <c r="O11" s="30">
        <f>O10*C11</f>
        <v>12827.634599999999</v>
      </c>
      <c r="P11" s="30">
        <f>P10*C11</f>
        <v>12827.634599999999</v>
      </c>
      <c r="Q11" s="115">
        <f t="shared" si="0"/>
        <v>125816.31480000002</v>
      </c>
    </row>
    <row r="12" spans="1:17" x14ac:dyDescent="0.25">
      <c r="A12" s="151"/>
      <c r="B12" s="144" t="s">
        <v>22</v>
      </c>
      <c r="C12" s="144">
        <v>327.79</v>
      </c>
      <c r="D12" s="11" t="s">
        <v>20</v>
      </c>
      <c r="E12" s="30">
        <v>12</v>
      </c>
      <c r="F12" s="30">
        <v>12</v>
      </c>
      <c r="G12" s="30">
        <v>12</v>
      </c>
      <c r="H12" s="30">
        <v>12</v>
      </c>
      <c r="I12" s="30">
        <v>12</v>
      </c>
      <c r="J12" s="30">
        <v>12</v>
      </c>
      <c r="K12" s="30">
        <v>12</v>
      </c>
      <c r="L12" s="30">
        <v>12</v>
      </c>
      <c r="M12" s="30">
        <v>12</v>
      </c>
      <c r="N12" s="30">
        <v>12</v>
      </c>
      <c r="O12" s="30">
        <v>12</v>
      </c>
      <c r="P12" s="30">
        <v>12</v>
      </c>
      <c r="Q12" s="116">
        <f t="shared" si="0"/>
        <v>144</v>
      </c>
    </row>
    <row r="13" spans="1:17" ht="15.75" thickBot="1" x14ac:dyDescent="0.3">
      <c r="A13" s="136"/>
      <c r="B13" s="138"/>
      <c r="C13" s="138"/>
      <c r="D13" s="12" t="s">
        <v>37</v>
      </c>
      <c r="E13" s="7">
        <f>E12*327.79</f>
        <v>3933.4800000000005</v>
      </c>
      <c r="F13" s="7">
        <f t="shared" ref="F13:P13" si="2">F12*327.79</f>
        <v>3933.4800000000005</v>
      </c>
      <c r="G13" s="7">
        <f t="shared" si="2"/>
        <v>3933.4800000000005</v>
      </c>
      <c r="H13" s="7">
        <f t="shared" si="2"/>
        <v>3933.4800000000005</v>
      </c>
      <c r="I13" s="7">
        <f t="shared" si="2"/>
        <v>3933.4800000000005</v>
      </c>
      <c r="J13" s="7">
        <f t="shared" si="2"/>
        <v>3933.4800000000005</v>
      </c>
      <c r="K13" s="7">
        <f t="shared" si="2"/>
        <v>3933.4800000000005</v>
      </c>
      <c r="L13" s="7">
        <f t="shared" si="2"/>
        <v>3933.4800000000005</v>
      </c>
      <c r="M13" s="7">
        <f t="shared" si="2"/>
        <v>3933.4800000000005</v>
      </c>
      <c r="N13" s="7">
        <f t="shared" si="2"/>
        <v>3933.4800000000005</v>
      </c>
      <c r="O13" s="7">
        <f t="shared" si="2"/>
        <v>3933.4800000000005</v>
      </c>
      <c r="P13" s="7">
        <f t="shared" si="2"/>
        <v>3933.4800000000005</v>
      </c>
      <c r="Q13" s="117">
        <f t="shared" si="0"/>
        <v>47201.760000000009</v>
      </c>
    </row>
    <row r="14" spans="1:17" ht="15" customHeight="1" x14ac:dyDescent="0.25">
      <c r="A14" s="135" t="s">
        <v>23</v>
      </c>
      <c r="B14" s="137" t="s">
        <v>19</v>
      </c>
      <c r="C14" s="32">
        <v>37.58</v>
      </c>
      <c r="D14" s="139" t="s">
        <v>20</v>
      </c>
      <c r="E14" s="25">
        <v>157.08000000000001</v>
      </c>
      <c r="F14" s="25">
        <v>175.56</v>
      </c>
      <c r="G14" s="25">
        <v>142.80000000000001</v>
      </c>
      <c r="H14" s="25">
        <v>194.04</v>
      </c>
      <c r="I14" s="25">
        <v>184.8</v>
      </c>
      <c r="J14" s="25">
        <v>100.8</v>
      </c>
      <c r="K14" s="25">
        <v>0</v>
      </c>
      <c r="L14" s="25">
        <v>0</v>
      </c>
      <c r="M14" s="25">
        <v>184.8</v>
      </c>
      <c r="N14" s="25">
        <v>187.32</v>
      </c>
      <c r="O14" s="25">
        <v>177.24</v>
      </c>
      <c r="P14" s="25">
        <v>194.04</v>
      </c>
      <c r="Q14" s="118">
        <f t="shared" ref="Q14:Q19" si="3">SUM(E14:P14)</f>
        <v>1698.4799999999998</v>
      </c>
    </row>
    <row r="15" spans="1:17" x14ac:dyDescent="0.25">
      <c r="A15" s="151"/>
      <c r="B15" s="147"/>
      <c r="C15" s="105">
        <v>38.869999999999997</v>
      </c>
      <c r="D15" s="157"/>
      <c r="E15" s="39">
        <f>E14*C14</f>
        <v>5903.0664000000006</v>
      </c>
      <c r="F15" s="39">
        <f>F14*C14</f>
        <v>6597.5447999999997</v>
      </c>
      <c r="G15" s="39">
        <f>G14*C14</f>
        <v>5366.424</v>
      </c>
      <c r="H15" s="39">
        <f>H14*C14</f>
        <v>7292.0231999999996</v>
      </c>
      <c r="I15" s="39">
        <f>I14*C14</f>
        <v>6944.7840000000006</v>
      </c>
      <c r="J15" s="39">
        <f>J14*C14</f>
        <v>3788.0639999999999</v>
      </c>
      <c r="K15" s="106">
        <f>K14*C15</f>
        <v>0</v>
      </c>
      <c r="L15" s="106">
        <f>L14*C15</f>
        <v>0</v>
      </c>
      <c r="M15" s="39">
        <f>M14*C15</f>
        <v>7183.1760000000004</v>
      </c>
      <c r="N15" s="39">
        <f>N14*C15</f>
        <v>7281.1283999999996</v>
      </c>
      <c r="O15" s="39">
        <f>O14*C15</f>
        <v>6889.3188</v>
      </c>
      <c r="P15" s="39">
        <f>P14*C15</f>
        <v>7542.3347999999996</v>
      </c>
      <c r="Q15" s="114">
        <f t="shared" si="3"/>
        <v>64787.864399999999</v>
      </c>
    </row>
    <row r="16" spans="1:17" x14ac:dyDescent="0.25">
      <c r="A16" s="151"/>
      <c r="B16" s="142" t="s">
        <v>22</v>
      </c>
      <c r="C16" s="144">
        <v>327.79</v>
      </c>
      <c r="D16" s="11" t="s">
        <v>20</v>
      </c>
      <c r="E16" s="108">
        <v>12</v>
      </c>
      <c r="F16" s="108">
        <v>12</v>
      </c>
      <c r="G16" s="108">
        <v>12</v>
      </c>
      <c r="H16" s="108">
        <v>12</v>
      </c>
      <c r="I16" s="108">
        <v>12</v>
      </c>
      <c r="J16" s="108">
        <v>12</v>
      </c>
      <c r="K16" s="108">
        <v>12</v>
      </c>
      <c r="L16" s="108">
        <v>12</v>
      </c>
      <c r="M16" s="108">
        <v>12</v>
      </c>
      <c r="N16" s="108">
        <v>12</v>
      </c>
      <c r="O16" s="108">
        <v>12</v>
      </c>
      <c r="P16" s="108">
        <v>12</v>
      </c>
      <c r="Q16" s="116">
        <f t="shared" si="3"/>
        <v>144</v>
      </c>
    </row>
    <row r="17" spans="1:17" ht="15.75" thickBot="1" x14ac:dyDescent="0.3">
      <c r="A17" s="136"/>
      <c r="B17" s="143"/>
      <c r="C17" s="138"/>
      <c r="D17" s="12" t="s">
        <v>37</v>
      </c>
      <c r="E17" s="12">
        <f>E16*327.79</f>
        <v>3933.4800000000005</v>
      </c>
      <c r="F17" s="12">
        <f t="shared" ref="F17:P17" si="4">F16*327.79</f>
        <v>3933.4800000000005</v>
      </c>
      <c r="G17" s="12">
        <f t="shared" si="4"/>
        <v>3933.4800000000005</v>
      </c>
      <c r="H17" s="12">
        <f t="shared" si="4"/>
        <v>3933.4800000000005</v>
      </c>
      <c r="I17" s="12">
        <f t="shared" si="4"/>
        <v>3933.4800000000005</v>
      </c>
      <c r="J17" s="12">
        <f t="shared" si="4"/>
        <v>3933.4800000000005</v>
      </c>
      <c r="K17" s="12">
        <f t="shared" si="4"/>
        <v>3933.4800000000005</v>
      </c>
      <c r="L17" s="12">
        <f t="shared" si="4"/>
        <v>3933.4800000000005</v>
      </c>
      <c r="M17" s="12">
        <f t="shared" si="4"/>
        <v>3933.4800000000005</v>
      </c>
      <c r="N17" s="12">
        <f t="shared" si="4"/>
        <v>3933.4800000000005</v>
      </c>
      <c r="O17" s="12">
        <f t="shared" si="4"/>
        <v>3933.4800000000005</v>
      </c>
      <c r="P17" s="12">
        <f t="shared" si="4"/>
        <v>3933.4800000000005</v>
      </c>
      <c r="Q17" s="119">
        <f t="shared" si="3"/>
        <v>47201.760000000009</v>
      </c>
    </row>
    <row r="18" spans="1:17" ht="15" customHeight="1" x14ac:dyDescent="0.25">
      <c r="A18" s="135" t="s">
        <v>24</v>
      </c>
      <c r="B18" s="145" t="s">
        <v>19</v>
      </c>
      <c r="C18" s="32">
        <v>37.58</v>
      </c>
      <c r="D18" s="112" t="s">
        <v>20</v>
      </c>
      <c r="E18" s="25">
        <v>53.19</v>
      </c>
      <c r="F18" s="25">
        <v>56.32</v>
      </c>
      <c r="G18" s="25">
        <v>68.84</v>
      </c>
      <c r="H18" s="25">
        <v>62.58</v>
      </c>
      <c r="I18" s="25">
        <v>62.58</v>
      </c>
      <c r="J18" s="25">
        <v>7.35</v>
      </c>
      <c r="K18" s="25">
        <v>0</v>
      </c>
      <c r="L18" s="25">
        <v>0</v>
      </c>
      <c r="M18" s="25">
        <v>65.709999999999994</v>
      </c>
      <c r="N18" s="25">
        <v>68.84</v>
      </c>
      <c r="O18" s="25">
        <v>65.709999999999994</v>
      </c>
      <c r="P18" s="25">
        <v>65.709999999999994</v>
      </c>
      <c r="Q18" s="120">
        <f t="shared" si="3"/>
        <v>576.82999999999993</v>
      </c>
    </row>
    <row r="19" spans="1:17" x14ac:dyDescent="0.25">
      <c r="A19" s="151"/>
      <c r="B19" s="146"/>
      <c r="C19" s="105">
        <v>38.869999999999997</v>
      </c>
      <c r="D19" s="30" t="s">
        <v>20</v>
      </c>
      <c r="E19" s="106">
        <f>E18*C18</f>
        <v>1998.8801999999998</v>
      </c>
      <c r="F19" s="39">
        <f>F18*C18</f>
        <v>2116.5056</v>
      </c>
      <c r="G19" s="39">
        <f>G18*C18</f>
        <v>2587.0072</v>
      </c>
      <c r="H19" s="39">
        <f>H18*C18</f>
        <v>2351.7563999999998</v>
      </c>
      <c r="I19" s="39">
        <f>I18*C18</f>
        <v>2351.7563999999998</v>
      </c>
      <c r="J19" s="39">
        <f>J18*C18</f>
        <v>276.21299999999997</v>
      </c>
      <c r="K19" s="106">
        <v>0</v>
      </c>
      <c r="L19" s="106">
        <v>0</v>
      </c>
      <c r="M19" s="39">
        <f>M18*C19</f>
        <v>2554.1476999999995</v>
      </c>
      <c r="N19" s="39">
        <f>N18*C19</f>
        <v>2675.8107999999997</v>
      </c>
      <c r="O19" s="39">
        <f>O18*C19</f>
        <v>2554.1476999999995</v>
      </c>
      <c r="P19" s="39">
        <f>P18*C19</f>
        <v>2554.1476999999995</v>
      </c>
      <c r="Q19" s="121">
        <f t="shared" si="3"/>
        <v>22020.3727</v>
      </c>
    </row>
    <row r="20" spans="1:17" x14ac:dyDescent="0.25">
      <c r="A20" s="151"/>
      <c r="B20" s="144" t="s">
        <v>22</v>
      </c>
      <c r="C20" s="144">
        <v>327.79</v>
      </c>
      <c r="D20" s="11" t="s">
        <v>20</v>
      </c>
      <c r="E20" s="108">
        <v>2</v>
      </c>
      <c r="F20" s="108">
        <v>3</v>
      </c>
      <c r="G20" s="108">
        <v>3</v>
      </c>
      <c r="H20" s="108">
        <v>3</v>
      </c>
      <c r="I20" s="108">
        <v>3</v>
      </c>
      <c r="J20" s="108">
        <v>2</v>
      </c>
      <c r="K20" s="108">
        <v>2</v>
      </c>
      <c r="L20" s="108">
        <v>2</v>
      </c>
      <c r="M20" s="108">
        <v>3</v>
      </c>
      <c r="N20" s="108">
        <v>3</v>
      </c>
      <c r="O20" s="108">
        <v>3</v>
      </c>
      <c r="P20" s="108">
        <v>3</v>
      </c>
      <c r="Q20" s="116">
        <f>SUM(E20:P20)</f>
        <v>32</v>
      </c>
    </row>
    <row r="21" spans="1:17" ht="15.75" thickBot="1" x14ac:dyDescent="0.3">
      <c r="A21" s="136"/>
      <c r="B21" s="138"/>
      <c r="C21" s="138"/>
      <c r="D21" s="12" t="s">
        <v>37</v>
      </c>
      <c r="E21" s="12">
        <f>E20*327.79</f>
        <v>655.58</v>
      </c>
      <c r="F21" s="12">
        <f t="shared" ref="F21:P21" si="5">F20*327.79</f>
        <v>983.37000000000012</v>
      </c>
      <c r="G21" s="12">
        <f t="shared" si="5"/>
        <v>983.37000000000012</v>
      </c>
      <c r="H21" s="12">
        <f t="shared" si="5"/>
        <v>983.37000000000012</v>
      </c>
      <c r="I21" s="12">
        <f t="shared" si="5"/>
        <v>983.37000000000012</v>
      </c>
      <c r="J21" s="12">
        <f t="shared" si="5"/>
        <v>655.58</v>
      </c>
      <c r="K21" s="12">
        <f t="shared" si="5"/>
        <v>655.58</v>
      </c>
      <c r="L21" s="12">
        <f t="shared" si="5"/>
        <v>655.58</v>
      </c>
      <c r="M21" s="12">
        <f t="shared" si="5"/>
        <v>983.37000000000012</v>
      </c>
      <c r="N21" s="12">
        <f t="shared" si="5"/>
        <v>983.37000000000012</v>
      </c>
      <c r="O21" s="12">
        <f t="shared" si="5"/>
        <v>983.37000000000012</v>
      </c>
      <c r="P21" s="12">
        <f t="shared" si="5"/>
        <v>983.37000000000012</v>
      </c>
      <c r="Q21" s="119">
        <f>SUM(E21:P21)</f>
        <v>10489.280000000002</v>
      </c>
    </row>
    <row r="22" spans="1:17" ht="16.5" customHeight="1" x14ac:dyDescent="0.25">
      <c r="A22" s="135" t="s">
        <v>62</v>
      </c>
      <c r="B22" s="137" t="s">
        <v>22</v>
      </c>
      <c r="C22" s="137">
        <v>327.79</v>
      </c>
      <c r="D22" s="122" t="s">
        <v>20</v>
      </c>
      <c r="E22" s="25">
        <v>0.5</v>
      </c>
      <c r="F22" s="25">
        <v>0.5</v>
      </c>
      <c r="G22" s="25">
        <v>0.5</v>
      </c>
      <c r="H22" s="25">
        <v>0.5</v>
      </c>
      <c r="I22" s="25">
        <v>0.5</v>
      </c>
      <c r="J22" s="25">
        <v>0.5</v>
      </c>
      <c r="K22" s="25">
        <v>0</v>
      </c>
      <c r="L22" s="25">
        <v>0</v>
      </c>
      <c r="M22" s="25">
        <v>0.5</v>
      </c>
      <c r="N22" s="25">
        <v>0.5</v>
      </c>
      <c r="O22" s="25">
        <v>0.5</v>
      </c>
      <c r="P22" s="25">
        <v>0.5</v>
      </c>
      <c r="Q22" s="118">
        <f t="shared" ref="Q22:Q27" si="6">SUM(E22:P22)</f>
        <v>5</v>
      </c>
    </row>
    <row r="23" spans="1:17" ht="15.75" thickBot="1" x14ac:dyDescent="0.3">
      <c r="A23" s="136"/>
      <c r="B23" s="138"/>
      <c r="C23" s="138"/>
      <c r="D23" s="12" t="s">
        <v>37</v>
      </c>
      <c r="E23" s="7">
        <f>E22*327.79</f>
        <v>163.89500000000001</v>
      </c>
      <c r="F23" s="7">
        <f t="shared" ref="F23:P23" si="7">F22*327.79</f>
        <v>163.89500000000001</v>
      </c>
      <c r="G23" s="7">
        <f t="shared" si="7"/>
        <v>163.89500000000001</v>
      </c>
      <c r="H23" s="7">
        <f t="shared" si="7"/>
        <v>163.89500000000001</v>
      </c>
      <c r="I23" s="7">
        <f t="shared" si="7"/>
        <v>163.89500000000001</v>
      </c>
      <c r="J23" s="7">
        <f t="shared" si="7"/>
        <v>163.89500000000001</v>
      </c>
      <c r="K23" s="7">
        <f t="shared" si="7"/>
        <v>0</v>
      </c>
      <c r="L23" s="7">
        <f t="shared" si="7"/>
        <v>0</v>
      </c>
      <c r="M23" s="7">
        <f t="shared" si="7"/>
        <v>163.89500000000001</v>
      </c>
      <c r="N23" s="7">
        <f t="shared" si="7"/>
        <v>163.89500000000001</v>
      </c>
      <c r="O23" s="7">
        <f t="shared" si="7"/>
        <v>163.89500000000001</v>
      </c>
      <c r="P23" s="7">
        <f t="shared" si="7"/>
        <v>163.89500000000001</v>
      </c>
      <c r="Q23" s="88">
        <f t="shared" si="6"/>
        <v>1638.95</v>
      </c>
    </row>
    <row r="24" spans="1:17" x14ac:dyDescent="0.25">
      <c r="A24" s="135" t="s">
        <v>26</v>
      </c>
      <c r="B24" s="145" t="s">
        <v>19</v>
      </c>
      <c r="C24" s="32">
        <v>37.58</v>
      </c>
      <c r="D24" s="122" t="s">
        <v>20</v>
      </c>
      <c r="E24" s="25">
        <v>124.95</v>
      </c>
      <c r="F24" s="25">
        <v>139.65</v>
      </c>
      <c r="G24" s="25">
        <v>147</v>
      </c>
      <c r="H24" s="25">
        <v>154.35</v>
      </c>
      <c r="I24" s="25">
        <v>147</v>
      </c>
      <c r="J24" s="25">
        <v>147</v>
      </c>
      <c r="K24" s="25">
        <v>0</v>
      </c>
      <c r="L24" s="25">
        <v>0</v>
      </c>
      <c r="M24" s="25">
        <v>147</v>
      </c>
      <c r="N24" s="25">
        <v>169.05</v>
      </c>
      <c r="O24" s="25">
        <v>154.35</v>
      </c>
      <c r="P24" s="25">
        <v>154.35</v>
      </c>
      <c r="Q24" s="85">
        <f t="shared" si="6"/>
        <v>1484.6999999999998</v>
      </c>
    </row>
    <row r="25" spans="1:17" x14ac:dyDescent="0.25">
      <c r="A25" s="151"/>
      <c r="B25" s="146"/>
      <c r="C25" s="105">
        <v>38.869999999999997</v>
      </c>
      <c r="D25" s="11" t="s">
        <v>37</v>
      </c>
      <c r="E25" s="39">
        <f>E24*C24</f>
        <v>4695.6210000000001</v>
      </c>
      <c r="F25" s="39">
        <f>F24*C24</f>
        <v>5248.0469999999996</v>
      </c>
      <c r="G25" s="39">
        <f>G24*C24</f>
        <v>5524.2599999999993</v>
      </c>
      <c r="H25" s="39">
        <f>H24*C24</f>
        <v>5800.473</v>
      </c>
      <c r="I25" s="39">
        <f>I24*C24</f>
        <v>5524.2599999999993</v>
      </c>
      <c r="J25" s="39">
        <f>J24*C24</f>
        <v>5524.2599999999993</v>
      </c>
      <c r="K25" s="106">
        <v>0</v>
      </c>
      <c r="L25" s="106">
        <v>0</v>
      </c>
      <c r="M25" s="39">
        <f>M24*C25</f>
        <v>5713.8899999999994</v>
      </c>
      <c r="N25" s="39">
        <f>N24*C25</f>
        <v>6570.9735000000001</v>
      </c>
      <c r="O25" s="39">
        <f>O24*C25</f>
        <v>5999.584499999999</v>
      </c>
      <c r="P25" s="39">
        <f>P24*C25</f>
        <v>5999.584499999999</v>
      </c>
      <c r="Q25" s="127">
        <f t="shared" si="6"/>
        <v>56600.953499999989</v>
      </c>
    </row>
    <row r="26" spans="1:17" ht="15.75" customHeight="1" x14ac:dyDescent="0.25">
      <c r="A26" s="151"/>
      <c r="B26" s="168" t="s">
        <v>21</v>
      </c>
      <c r="C26" s="2">
        <v>53.91</v>
      </c>
      <c r="D26" s="11" t="s">
        <v>20</v>
      </c>
      <c r="E26" s="106">
        <v>126.18899999999999</v>
      </c>
      <c r="F26" s="106">
        <v>126.18899999999999</v>
      </c>
      <c r="G26" s="106">
        <v>126.18899999999999</v>
      </c>
      <c r="H26" s="106">
        <v>126.18899999999999</v>
      </c>
      <c r="I26" s="106">
        <v>126.18899999999999</v>
      </c>
      <c r="J26" s="106">
        <v>126.18899999999999</v>
      </c>
      <c r="K26" s="106">
        <v>0</v>
      </c>
      <c r="L26" s="106">
        <v>0</v>
      </c>
      <c r="M26" s="106">
        <v>126.18899999999999</v>
      </c>
      <c r="N26" s="106">
        <v>126.18899999999999</v>
      </c>
      <c r="O26" s="106">
        <v>126.18899999999999</v>
      </c>
      <c r="P26" s="106">
        <v>126.18899999999999</v>
      </c>
      <c r="Q26" s="87">
        <f t="shared" si="6"/>
        <v>1261.8899999999999</v>
      </c>
    </row>
    <row r="27" spans="1:17" x14ac:dyDescent="0.25">
      <c r="A27" s="151"/>
      <c r="B27" s="169"/>
      <c r="C27" s="103">
        <v>55.69</v>
      </c>
      <c r="D27" s="11" t="s">
        <v>37</v>
      </c>
      <c r="E27" s="39">
        <f>E26*C26</f>
        <v>6802.8489899999995</v>
      </c>
      <c r="F27" s="39">
        <f>F26*53.91</f>
        <v>6802.8489899999995</v>
      </c>
      <c r="G27" s="39">
        <f t="shared" ref="G27:J27" si="8">G26*53.91</f>
        <v>6802.8489899999995</v>
      </c>
      <c r="H27" s="39">
        <f t="shared" si="8"/>
        <v>6802.8489899999995</v>
      </c>
      <c r="I27" s="39">
        <f t="shared" si="8"/>
        <v>6802.8489899999995</v>
      </c>
      <c r="J27" s="39">
        <f t="shared" si="8"/>
        <v>6802.8489899999995</v>
      </c>
      <c r="K27" s="106">
        <v>0</v>
      </c>
      <c r="L27" s="106">
        <v>0</v>
      </c>
      <c r="M27" s="39">
        <f>M26*C27</f>
        <v>7027.4654099999989</v>
      </c>
      <c r="N27" s="39">
        <f>N26*C27</f>
        <v>7027.4654099999989</v>
      </c>
      <c r="O27" s="39">
        <f>O26*C27</f>
        <v>7027.4654099999989</v>
      </c>
      <c r="P27" s="39">
        <f>P26*C27</f>
        <v>7027.4654099999989</v>
      </c>
      <c r="Q27" s="123">
        <f t="shared" si="6"/>
        <v>68926.955579999994</v>
      </c>
    </row>
    <row r="28" spans="1:17" x14ac:dyDescent="0.25">
      <c r="A28" s="151"/>
      <c r="B28" s="144" t="s">
        <v>22</v>
      </c>
      <c r="C28" s="144">
        <v>327.79</v>
      </c>
      <c r="D28" s="11" t="s">
        <v>20</v>
      </c>
      <c r="E28" s="108">
        <v>4</v>
      </c>
      <c r="F28" s="108">
        <v>4</v>
      </c>
      <c r="G28" s="108">
        <v>4</v>
      </c>
      <c r="H28" s="108">
        <v>4</v>
      </c>
      <c r="I28" s="108">
        <v>4</v>
      </c>
      <c r="J28" s="108">
        <v>4</v>
      </c>
      <c r="K28" s="108">
        <v>4</v>
      </c>
      <c r="L28" s="108">
        <v>4</v>
      </c>
      <c r="M28" s="108">
        <v>4</v>
      </c>
      <c r="N28" s="108">
        <v>4</v>
      </c>
      <c r="O28" s="108">
        <v>4</v>
      </c>
      <c r="P28" s="108">
        <v>4</v>
      </c>
      <c r="Q28" s="87">
        <f t="shared" ref="Q28:Q35" si="9">SUM(E28:P28)</f>
        <v>48</v>
      </c>
    </row>
    <row r="29" spans="1:17" ht="15.75" thickBot="1" x14ac:dyDescent="0.3">
      <c r="A29" s="136"/>
      <c r="B29" s="138"/>
      <c r="C29" s="138"/>
      <c r="D29" s="12" t="s">
        <v>37</v>
      </c>
      <c r="E29" s="12">
        <f>E28*327.79</f>
        <v>1311.16</v>
      </c>
      <c r="F29" s="12">
        <f t="shared" ref="F29:P29" si="10">F28*327.79</f>
        <v>1311.16</v>
      </c>
      <c r="G29" s="12">
        <f t="shared" si="10"/>
        <v>1311.16</v>
      </c>
      <c r="H29" s="12">
        <f t="shared" si="10"/>
        <v>1311.16</v>
      </c>
      <c r="I29" s="12">
        <f t="shared" si="10"/>
        <v>1311.16</v>
      </c>
      <c r="J29" s="12">
        <f t="shared" si="10"/>
        <v>1311.16</v>
      </c>
      <c r="K29" s="12">
        <f t="shared" si="10"/>
        <v>1311.16</v>
      </c>
      <c r="L29" s="12">
        <f t="shared" si="10"/>
        <v>1311.16</v>
      </c>
      <c r="M29" s="12">
        <f t="shared" si="10"/>
        <v>1311.16</v>
      </c>
      <c r="N29" s="12">
        <f t="shared" si="10"/>
        <v>1311.16</v>
      </c>
      <c r="O29" s="12">
        <f t="shared" si="10"/>
        <v>1311.16</v>
      </c>
      <c r="P29" s="12">
        <f t="shared" si="10"/>
        <v>1311.16</v>
      </c>
      <c r="Q29" s="35">
        <f t="shared" si="9"/>
        <v>15733.92</v>
      </c>
    </row>
    <row r="30" spans="1:17" ht="19.5" customHeight="1" x14ac:dyDescent="0.25">
      <c r="A30" s="135" t="s">
        <v>27</v>
      </c>
      <c r="B30" s="137" t="s">
        <v>22</v>
      </c>
      <c r="C30" s="137">
        <v>327.79</v>
      </c>
      <c r="D30" s="122" t="s">
        <v>20</v>
      </c>
      <c r="E30" s="25">
        <v>4</v>
      </c>
      <c r="F30" s="25">
        <v>4</v>
      </c>
      <c r="G30" s="25">
        <v>4</v>
      </c>
      <c r="H30" s="25">
        <v>4</v>
      </c>
      <c r="I30" s="25">
        <v>4</v>
      </c>
      <c r="J30" s="25">
        <v>4</v>
      </c>
      <c r="K30" s="25">
        <v>4</v>
      </c>
      <c r="L30" s="25">
        <v>4</v>
      </c>
      <c r="M30" s="25">
        <v>4</v>
      </c>
      <c r="N30" s="25">
        <v>4</v>
      </c>
      <c r="O30" s="25">
        <v>4</v>
      </c>
      <c r="P30" s="25">
        <v>4</v>
      </c>
      <c r="Q30" s="85">
        <f t="shared" si="9"/>
        <v>48</v>
      </c>
    </row>
    <row r="31" spans="1:17" ht="15.75" thickBot="1" x14ac:dyDescent="0.3">
      <c r="A31" s="136"/>
      <c r="B31" s="138"/>
      <c r="C31" s="138"/>
      <c r="D31" s="29" t="s">
        <v>37</v>
      </c>
      <c r="E31" s="12">
        <f>E30*327.79</f>
        <v>1311.16</v>
      </c>
      <c r="F31" s="12">
        <f t="shared" ref="F31:P31" si="11">F30*327.79</f>
        <v>1311.16</v>
      </c>
      <c r="G31" s="12">
        <f t="shared" si="11"/>
        <v>1311.16</v>
      </c>
      <c r="H31" s="12">
        <f t="shared" si="11"/>
        <v>1311.16</v>
      </c>
      <c r="I31" s="12">
        <f t="shared" si="11"/>
        <v>1311.16</v>
      </c>
      <c r="J31" s="12">
        <f t="shared" si="11"/>
        <v>1311.16</v>
      </c>
      <c r="K31" s="12">
        <f t="shared" si="11"/>
        <v>1311.16</v>
      </c>
      <c r="L31" s="12">
        <f t="shared" si="11"/>
        <v>1311.16</v>
      </c>
      <c r="M31" s="12">
        <f t="shared" si="11"/>
        <v>1311.16</v>
      </c>
      <c r="N31" s="12">
        <f t="shared" si="11"/>
        <v>1311.16</v>
      </c>
      <c r="O31" s="12">
        <f t="shared" si="11"/>
        <v>1311.16</v>
      </c>
      <c r="P31" s="12">
        <f t="shared" si="11"/>
        <v>1311.16</v>
      </c>
      <c r="Q31" s="124">
        <f t="shared" si="9"/>
        <v>15733.92</v>
      </c>
    </row>
    <row r="32" spans="1:17" ht="25.5" customHeight="1" x14ac:dyDescent="0.25">
      <c r="A32" s="135" t="s">
        <v>28</v>
      </c>
      <c r="B32" s="137" t="s">
        <v>22</v>
      </c>
      <c r="C32" s="137">
        <v>327.79</v>
      </c>
      <c r="D32" s="122" t="s">
        <v>20</v>
      </c>
      <c r="E32" s="25">
        <v>2.75</v>
      </c>
      <c r="F32" s="25">
        <v>2.75</v>
      </c>
      <c r="G32" s="25">
        <v>2.75</v>
      </c>
      <c r="H32" s="25">
        <v>2.75</v>
      </c>
      <c r="I32" s="25">
        <v>2.75</v>
      </c>
      <c r="J32" s="25">
        <v>2.75</v>
      </c>
      <c r="K32" s="25">
        <v>2.75</v>
      </c>
      <c r="L32" s="25">
        <v>2.75</v>
      </c>
      <c r="M32" s="25">
        <v>2.75</v>
      </c>
      <c r="N32" s="25">
        <v>2.75</v>
      </c>
      <c r="O32" s="25">
        <v>2.75</v>
      </c>
      <c r="P32" s="25">
        <v>2.75</v>
      </c>
      <c r="Q32" s="85">
        <f t="shared" si="9"/>
        <v>33</v>
      </c>
    </row>
    <row r="33" spans="1:17" ht="15.75" thickBot="1" x14ac:dyDescent="0.3">
      <c r="A33" s="136"/>
      <c r="B33" s="138"/>
      <c r="C33" s="138"/>
      <c r="D33" s="29" t="s">
        <v>37</v>
      </c>
      <c r="E33" s="7">
        <f>E32*327.79</f>
        <v>901.42250000000001</v>
      </c>
      <c r="F33" s="7">
        <f>F32*327.79</f>
        <v>901.42250000000001</v>
      </c>
      <c r="G33" s="7">
        <f t="shared" ref="G33:P33" si="12">G32*327.79</f>
        <v>901.42250000000001</v>
      </c>
      <c r="H33" s="7">
        <f t="shared" si="12"/>
        <v>901.42250000000001</v>
      </c>
      <c r="I33" s="7">
        <f t="shared" si="12"/>
        <v>901.42250000000001</v>
      </c>
      <c r="J33" s="7">
        <f t="shared" si="12"/>
        <v>901.42250000000001</v>
      </c>
      <c r="K33" s="7">
        <f t="shared" si="12"/>
        <v>901.42250000000001</v>
      </c>
      <c r="L33" s="7">
        <f t="shared" si="12"/>
        <v>901.42250000000001</v>
      </c>
      <c r="M33" s="7">
        <f t="shared" si="12"/>
        <v>901.42250000000001</v>
      </c>
      <c r="N33" s="7">
        <f t="shared" si="12"/>
        <v>901.42250000000001</v>
      </c>
      <c r="O33" s="7">
        <f t="shared" si="12"/>
        <v>901.42250000000001</v>
      </c>
      <c r="P33" s="7">
        <f t="shared" si="12"/>
        <v>901.42250000000001</v>
      </c>
      <c r="Q33" s="88">
        <f t="shared" si="9"/>
        <v>10817.07</v>
      </c>
    </row>
    <row r="34" spans="1:17" x14ac:dyDescent="0.25">
      <c r="A34" s="135" t="s">
        <v>29</v>
      </c>
      <c r="B34" s="145" t="s">
        <v>19</v>
      </c>
      <c r="C34" s="32">
        <v>37.58</v>
      </c>
      <c r="D34" s="122" t="s">
        <v>20</v>
      </c>
      <c r="E34" s="25">
        <v>130.9</v>
      </c>
      <c r="F34" s="36">
        <v>146.30000000000001</v>
      </c>
      <c r="G34" s="36">
        <v>154</v>
      </c>
      <c r="H34" s="36">
        <v>161.69999999999999</v>
      </c>
      <c r="I34" s="36">
        <v>154</v>
      </c>
      <c r="J34" s="36">
        <v>154</v>
      </c>
      <c r="K34" s="36">
        <v>0</v>
      </c>
      <c r="L34" s="36">
        <v>0</v>
      </c>
      <c r="M34" s="36">
        <v>154</v>
      </c>
      <c r="N34" s="36">
        <v>177.1</v>
      </c>
      <c r="O34" s="36">
        <v>161.69999999999999</v>
      </c>
      <c r="P34" s="36">
        <v>161.69999999999999</v>
      </c>
      <c r="Q34" s="85">
        <f t="shared" si="9"/>
        <v>1555.4</v>
      </c>
    </row>
    <row r="35" spans="1:17" x14ac:dyDescent="0.25">
      <c r="A35" s="151"/>
      <c r="B35" s="146"/>
      <c r="C35" s="105">
        <v>38.869999999999997</v>
      </c>
      <c r="D35" s="107" t="s">
        <v>37</v>
      </c>
      <c r="E35" s="39">
        <f>E34*C34</f>
        <v>4919.2219999999998</v>
      </c>
      <c r="F35" s="39">
        <f>F34*C34</f>
        <v>5497.9539999999997</v>
      </c>
      <c r="G35" s="39">
        <f>G34*C34</f>
        <v>5787.32</v>
      </c>
      <c r="H35" s="39">
        <f>H34*C34</f>
        <v>6076.6859999999997</v>
      </c>
      <c r="I35" s="39">
        <f>I34*C34</f>
        <v>5787.32</v>
      </c>
      <c r="J35" s="39">
        <f>J34*C34</f>
        <v>5787.32</v>
      </c>
      <c r="K35" s="39">
        <v>0</v>
      </c>
      <c r="L35" s="39">
        <v>0</v>
      </c>
      <c r="M35" s="39">
        <f>M34*C35</f>
        <v>5985.98</v>
      </c>
      <c r="N35" s="39">
        <f>N34*C35</f>
        <v>6883.8769999999995</v>
      </c>
      <c r="O35" s="39">
        <f>O34*C35</f>
        <v>6285.2789999999995</v>
      </c>
      <c r="P35" s="39">
        <f>P34*C35</f>
        <v>6285.2789999999995</v>
      </c>
      <c r="Q35" s="127">
        <f t="shared" si="9"/>
        <v>59296.237000000001</v>
      </c>
    </row>
    <row r="36" spans="1:17" ht="14.25" customHeight="1" x14ac:dyDescent="0.25">
      <c r="A36" s="151"/>
      <c r="B36" s="168" t="s">
        <v>21</v>
      </c>
      <c r="C36" s="2">
        <v>53.91</v>
      </c>
      <c r="D36" s="11" t="s">
        <v>20</v>
      </c>
      <c r="E36" s="108">
        <v>146.97900000000001</v>
      </c>
      <c r="F36" s="108">
        <v>146.97900000000001</v>
      </c>
      <c r="G36" s="108">
        <v>146.97900000000001</v>
      </c>
      <c r="H36" s="108">
        <v>146.97900000000001</v>
      </c>
      <c r="I36" s="108">
        <v>146.97900000000001</v>
      </c>
      <c r="J36" s="108">
        <v>146.97900000000001</v>
      </c>
      <c r="K36" s="108">
        <v>0</v>
      </c>
      <c r="L36" s="108">
        <v>0</v>
      </c>
      <c r="M36" s="108">
        <v>146.97900000000001</v>
      </c>
      <c r="N36" s="108">
        <v>146.97900000000001</v>
      </c>
      <c r="O36" s="108">
        <v>146.97900000000001</v>
      </c>
      <c r="P36" s="108">
        <v>146.97900000000001</v>
      </c>
      <c r="Q36" s="123">
        <f>SUM(E36:P36)</f>
        <v>1469.7900000000002</v>
      </c>
    </row>
    <row r="37" spans="1:17" x14ac:dyDescent="0.25">
      <c r="A37" s="151"/>
      <c r="B37" s="169"/>
      <c r="C37" s="103">
        <v>55.69</v>
      </c>
      <c r="D37" s="11" t="s">
        <v>37</v>
      </c>
      <c r="E37" s="101">
        <f>E36*C36</f>
        <v>7923.63789</v>
      </c>
      <c r="F37" s="101">
        <f>F36*C36</f>
        <v>7923.63789</v>
      </c>
      <c r="G37" s="101">
        <f>G36*53.91</f>
        <v>7923.63789</v>
      </c>
      <c r="H37" s="101">
        <f>H36*53.91</f>
        <v>7923.63789</v>
      </c>
      <c r="I37" s="101">
        <f>I36*53.91</f>
        <v>7923.63789</v>
      </c>
      <c r="J37" s="101">
        <f>J36*53.91</f>
        <v>7923.63789</v>
      </c>
      <c r="K37" s="108">
        <v>0</v>
      </c>
      <c r="L37" s="108">
        <v>0</v>
      </c>
      <c r="M37" s="101">
        <f>M36*55.69</f>
        <v>8185.2605100000001</v>
      </c>
      <c r="N37" s="101">
        <f t="shared" ref="N37:P37" si="13">N36*55.69</f>
        <v>8185.2605100000001</v>
      </c>
      <c r="O37" s="101">
        <f t="shared" si="13"/>
        <v>8185.2605100000001</v>
      </c>
      <c r="P37" s="101">
        <f t="shared" si="13"/>
        <v>8185.2605100000001</v>
      </c>
      <c r="Q37" s="123">
        <f>SUM(E37:P37)</f>
        <v>80282.869379999989</v>
      </c>
    </row>
    <row r="38" spans="1:17" x14ac:dyDescent="0.25">
      <c r="A38" s="151"/>
      <c r="B38" s="144" t="s">
        <v>22</v>
      </c>
      <c r="C38" s="144">
        <v>327.79</v>
      </c>
      <c r="D38" s="11" t="s">
        <v>20</v>
      </c>
      <c r="E38" s="108">
        <v>4</v>
      </c>
      <c r="F38" s="108">
        <v>4</v>
      </c>
      <c r="G38" s="108">
        <v>4</v>
      </c>
      <c r="H38" s="108">
        <v>4</v>
      </c>
      <c r="I38" s="108">
        <v>4</v>
      </c>
      <c r="J38" s="108">
        <v>4</v>
      </c>
      <c r="K38" s="108">
        <v>4</v>
      </c>
      <c r="L38" s="108">
        <v>4</v>
      </c>
      <c r="M38" s="108">
        <v>4</v>
      </c>
      <c r="N38" s="108">
        <v>4</v>
      </c>
      <c r="O38" s="108">
        <v>4</v>
      </c>
      <c r="P38" s="108">
        <v>4</v>
      </c>
      <c r="Q38" s="87">
        <f>SUM(E38:P38)</f>
        <v>48</v>
      </c>
    </row>
    <row r="39" spans="1:17" ht="15.75" thickBot="1" x14ac:dyDescent="0.3">
      <c r="A39" s="136"/>
      <c r="B39" s="138"/>
      <c r="C39" s="138"/>
      <c r="D39" s="12" t="s">
        <v>37</v>
      </c>
      <c r="E39" s="12">
        <f>E38*327.79</f>
        <v>1311.16</v>
      </c>
      <c r="F39" s="12">
        <f t="shared" ref="F39:P39" si="14">F38*327.79</f>
        <v>1311.16</v>
      </c>
      <c r="G39" s="12">
        <f t="shared" si="14"/>
        <v>1311.16</v>
      </c>
      <c r="H39" s="12">
        <f t="shared" si="14"/>
        <v>1311.16</v>
      </c>
      <c r="I39" s="12">
        <f t="shared" si="14"/>
        <v>1311.16</v>
      </c>
      <c r="J39" s="12">
        <f t="shared" si="14"/>
        <v>1311.16</v>
      </c>
      <c r="K39" s="12">
        <f t="shared" si="14"/>
        <v>1311.16</v>
      </c>
      <c r="L39" s="12">
        <f t="shared" si="14"/>
        <v>1311.16</v>
      </c>
      <c r="M39" s="12">
        <f t="shared" si="14"/>
        <v>1311.16</v>
      </c>
      <c r="N39" s="12">
        <f t="shared" si="14"/>
        <v>1311.16</v>
      </c>
      <c r="O39" s="12">
        <f t="shared" si="14"/>
        <v>1311.16</v>
      </c>
      <c r="P39" s="12">
        <f t="shared" si="14"/>
        <v>1311.16</v>
      </c>
      <c r="Q39" s="35">
        <f>SUM(E39:P39)</f>
        <v>15733.92</v>
      </c>
    </row>
    <row r="40" spans="1:17" x14ac:dyDescent="0.25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</row>
    <row r="41" spans="1:17" x14ac:dyDescent="0.25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1"/>
    </row>
    <row r="42" spans="1:17" x14ac:dyDescent="0.25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1"/>
    </row>
    <row r="43" spans="1:17" x14ac:dyDescent="0.25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</row>
    <row r="44" spans="1:17" ht="15.75" thickBot="1" x14ac:dyDescent="0.3">
      <c r="A44" s="19"/>
      <c r="B44" s="20"/>
      <c r="C44" s="20"/>
      <c r="D44" s="21"/>
      <c r="E44" s="21"/>
      <c r="F44" s="22"/>
      <c r="G44" s="22"/>
      <c r="H44" s="22"/>
      <c r="I44" s="22"/>
      <c r="J44" s="22"/>
      <c r="K44" s="22"/>
      <c r="L44" s="22"/>
      <c r="M44" s="22"/>
      <c r="N44" s="23"/>
      <c r="O44" s="23"/>
      <c r="P44" s="23"/>
      <c r="Q44" s="23"/>
    </row>
    <row r="45" spans="1:17" ht="39" thickBot="1" x14ac:dyDescent="0.3">
      <c r="A45" s="125" t="s">
        <v>1</v>
      </c>
      <c r="B45" s="26" t="s">
        <v>2</v>
      </c>
      <c r="C45" s="9" t="s">
        <v>3</v>
      </c>
      <c r="D45" s="27" t="s">
        <v>4</v>
      </c>
      <c r="E45" s="28" t="s">
        <v>5</v>
      </c>
      <c r="F45" s="28" t="s">
        <v>6</v>
      </c>
      <c r="G45" s="28" t="s">
        <v>7</v>
      </c>
      <c r="H45" s="28" t="s">
        <v>8</v>
      </c>
      <c r="I45" s="28" t="s">
        <v>9</v>
      </c>
      <c r="J45" s="28" t="s">
        <v>10</v>
      </c>
      <c r="K45" s="28" t="s">
        <v>11</v>
      </c>
      <c r="L45" s="28" t="s">
        <v>12</v>
      </c>
      <c r="M45" s="28" t="s">
        <v>13</v>
      </c>
      <c r="N45" s="28" t="s">
        <v>14</v>
      </c>
      <c r="O45" s="28" t="s">
        <v>15</v>
      </c>
      <c r="P45" s="28" t="s">
        <v>16</v>
      </c>
      <c r="Q45" s="126" t="s">
        <v>17</v>
      </c>
    </row>
    <row r="46" spans="1:17" x14ac:dyDescent="0.25">
      <c r="A46" s="135" t="s">
        <v>30</v>
      </c>
      <c r="B46" s="145" t="s">
        <v>19</v>
      </c>
      <c r="C46" s="32">
        <v>37.57</v>
      </c>
      <c r="D46" s="139" t="s">
        <v>20</v>
      </c>
      <c r="E46" s="25">
        <v>131.75</v>
      </c>
      <c r="F46" s="25">
        <v>147.25</v>
      </c>
      <c r="G46" s="25">
        <v>155</v>
      </c>
      <c r="H46" s="25">
        <v>162.75</v>
      </c>
      <c r="I46" s="25">
        <v>155</v>
      </c>
      <c r="J46" s="25">
        <v>155</v>
      </c>
      <c r="K46" s="25">
        <v>0</v>
      </c>
      <c r="L46" s="25">
        <v>0</v>
      </c>
      <c r="M46" s="25">
        <v>155</v>
      </c>
      <c r="N46" s="25">
        <v>178.25</v>
      </c>
      <c r="O46" s="25">
        <v>162.75</v>
      </c>
      <c r="P46" s="25">
        <v>162.75</v>
      </c>
      <c r="Q46" s="85">
        <f t="shared" ref="Q46:Q51" si="15">SUM(E46:P46)</f>
        <v>1565.5</v>
      </c>
    </row>
    <row r="47" spans="1:17" x14ac:dyDescent="0.25">
      <c r="A47" s="151"/>
      <c r="B47" s="146"/>
      <c r="C47" s="105">
        <v>38.869999999999997</v>
      </c>
      <c r="D47" s="157"/>
      <c r="E47" s="39">
        <f>E46*C46</f>
        <v>4949.8474999999999</v>
      </c>
      <c r="F47" s="39">
        <f>F46*C46</f>
        <v>5532.1824999999999</v>
      </c>
      <c r="G47" s="106">
        <f>G46*C46</f>
        <v>5823.35</v>
      </c>
      <c r="H47" s="39">
        <f>H46*C46</f>
        <v>6114.5174999999999</v>
      </c>
      <c r="I47" s="106">
        <f>I46*C46</f>
        <v>5823.35</v>
      </c>
      <c r="J47" s="106">
        <f>J46*C46</f>
        <v>5823.35</v>
      </c>
      <c r="K47" s="106">
        <f>K46*C47</f>
        <v>0</v>
      </c>
      <c r="L47" s="106">
        <f>L46*C47</f>
        <v>0</v>
      </c>
      <c r="M47" s="106">
        <f>M46*C47</f>
        <v>6024.8499999999995</v>
      </c>
      <c r="N47" s="39">
        <f>N46*C47</f>
        <v>6928.5774999999994</v>
      </c>
      <c r="O47" s="39">
        <f>O46*C47</f>
        <v>6326.0924999999997</v>
      </c>
      <c r="P47" s="39">
        <f>P46*C47</f>
        <v>6326.0924999999997</v>
      </c>
      <c r="Q47" s="127">
        <f t="shared" si="15"/>
        <v>59672.209999999992</v>
      </c>
    </row>
    <row r="48" spans="1:17" ht="19.5" customHeight="1" x14ac:dyDescent="0.25">
      <c r="A48" s="151"/>
      <c r="B48" s="168" t="s">
        <v>21</v>
      </c>
      <c r="C48" s="2">
        <v>53.91</v>
      </c>
      <c r="D48" s="11" t="s">
        <v>20</v>
      </c>
      <c r="E48" s="108">
        <v>155.10599999999999</v>
      </c>
      <c r="F48" s="108">
        <v>155.10599999999999</v>
      </c>
      <c r="G48" s="108">
        <v>155.10599999999999</v>
      </c>
      <c r="H48" s="108">
        <v>155.10599999999999</v>
      </c>
      <c r="I48" s="108">
        <v>155.10599999999999</v>
      </c>
      <c r="J48" s="108">
        <v>155.10599999999999</v>
      </c>
      <c r="K48" s="108">
        <v>0</v>
      </c>
      <c r="L48" s="108">
        <v>0</v>
      </c>
      <c r="M48" s="108">
        <v>155.10599999999999</v>
      </c>
      <c r="N48" s="108">
        <v>105.10599999999999</v>
      </c>
      <c r="O48" s="108">
        <v>105.10599999999999</v>
      </c>
      <c r="P48" s="108">
        <v>105.10599999999999</v>
      </c>
      <c r="Q48" s="87">
        <f t="shared" si="15"/>
        <v>1401.06</v>
      </c>
    </row>
    <row r="49" spans="1:17" x14ac:dyDescent="0.25">
      <c r="A49" s="151"/>
      <c r="B49" s="169"/>
      <c r="C49" s="103">
        <v>55.69</v>
      </c>
      <c r="D49" s="11" t="s">
        <v>37</v>
      </c>
      <c r="E49" s="101">
        <f>E48*C48</f>
        <v>8361.7644599999985</v>
      </c>
      <c r="F49" s="101">
        <f>F48*53.91</f>
        <v>8361.7644599999985</v>
      </c>
      <c r="G49" s="101">
        <f t="shared" ref="G49:J49" si="16">G48*53.91</f>
        <v>8361.7644599999985</v>
      </c>
      <c r="H49" s="101">
        <f t="shared" si="16"/>
        <v>8361.7644599999985</v>
      </c>
      <c r="I49" s="101">
        <f t="shared" si="16"/>
        <v>8361.7644599999985</v>
      </c>
      <c r="J49" s="101">
        <f t="shared" si="16"/>
        <v>8361.7644599999985</v>
      </c>
      <c r="K49" s="101">
        <v>0</v>
      </c>
      <c r="L49" s="101">
        <v>0</v>
      </c>
      <c r="M49" s="101">
        <f>M48*55.69</f>
        <v>8637.8531399999993</v>
      </c>
      <c r="N49" s="101">
        <f>N48*55.69</f>
        <v>5853.3531399999993</v>
      </c>
      <c r="O49" s="101">
        <f>O48*55.69</f>
        <v>5853.3531399999993</v>
      </c>
      <c r="P49" s="101">
        <f>P48*55.69</f>
        <v>5853.3531399999993</v>
      </c>
      <c r="Q49" s="128">
        <f t="shared" si="15"/>
        <v>76368.499319999974</v>
      </c>
    </row>
    <row r="50" spans="1:17" x14ac:dyDescent="0.25">
      <c r="A50" s="151"/>
      <c r="B50" s="144" t="s">
        <v>22</v>
      </c>
      <c r="C50" s="144">
        <v>327.79</v>
      </c>
      <c r="D50" s="11" t="s">
        <v>20</v>
      </c>
      <c r="E50" s="108">
        <v>4</v>
      </c>
      <c r="F50" s="108">
        <v>4</v>
      </c>
      <c r="G50" s="108">
        <v>4</v>
      </c>
      <c r="H50" s="108">
        <v>4</v>
      </c>
      <c r="I50" s="108">
        <v>4</v>
      </c>
      <c r="J50" s="108">
        <v>4</v>
      </c>
      <c r="K50" s="108">
        <v>4</v>
      </c>
      <c r="L50" s="108">
        <v>4</v>
      </c>
      <c r="M50" s="108">
        <v>4</v>
      </c>
      <c r="N50" s="108">
        <v>4</v>
      </c>
      <c r="O50" s="108">
        <v>4</v>
      </c>
      <c r="P50" s="108">
        <v>4</v>
      </c>
      <c r="Q50" s="87">
        <f t="shared" si="15"/>
        <v>48</v>
      </c>
    </row>
    <row r="51" spans="1:17" ht="15.75" thickBot="1" x14ac:dyDescent="0.3">
      <c r="A51" s="151"/>
      <c r="B51" s="167"/>
      <c r="C51" s="167"/>
      <c r="D51" s="104" t="s">
        <v>37</v>
      </c>
      <c r="E51" s="104">
        <f>E50*327.79</f>
        <v>1311.16</v>
      </c>
      <c r="F51" s="104">
        <f t="shared" ref="F51:P51" si="17">F50*327.79</f>
        <v>1311.16</v>
      </c>
      <c r="G51" s="104">
        <f t="shared" si="17"/>
        <v>1311.16</v>
      </c>
      <c r="H51" s="104">
        <f t="shared" si="17"/>
        <v>1311.16</v>
      </c>
      <c r="I51" s="104">
        <f t="shared" si="17"/>
        <v>1311.16</v>
      </c>
      <c r="J51" s="104">
        <f t="shared" si="17"/>
        <v>1311.16</v>
      </c>
      <c r="K51" s="104">
        <f t="shared" si="17"/>
        <v>1311.16</v>
      </c>
      <c r="L51" s="104">
        <f t="shared" si="17"/>
        <v>1311.16</v>
      </c>
      <c r="M51" s="104">
        <f t="shared" si="17"/>
        <v>1311.16</v>
      </c>
      <c r="N51" s="104">
        <f t="shared" si="17"/>
        <v>1311.16</v>
      </c>
      <c r="O51" s="104">
        <f t="shared" si="17"/>
        <v>1311.16</v>
      </c>
      <c r="P51" s="104">
        <f t="shared" si="17"/>
        <v>1311.16</v>
      </c>
      <c r="Q51" s="84">
        <f t="shared" si="15"/>
        <v>15733.92</v>
      </c>
    </row>
    <row r="52" spans="1:17" x14ac:dyDescent="0.25">
      <c r="A52" s="135" t="s">
        <v>31</v>
      </c>
      <c r="B52" s="137" t="s">
        <v>22</v>
      </c>
      <c r="C52" s="137">
        <v>327.79</v>
      </c>
      <c r="D52" s="25" t="s">
        <v>20</v>
      </c>
      <c r="E52" s="25">
        <v>4</v>
      </c>
      <c r="F52" s="25">
        <v>4</v>
      </c>
      <c r="G52" s="25">
        <v>4</v>
      </c>
      <c r="H52" s="25">
        <v>4</v>
      </c>
      <c r="I52" s="25">
        <v>4</v>
      </c>
      <c r="J52" s="25">
        <v>4</v>
      </c>
      <c r="K52" s="25">
        <v>4</v>
      </c>
      <c r="L52" s="25">
        <v>4</v>
      </c>
      <c r="M52" s="25">
        <v>4</v>
      </c>
      <c r="N52" s="25">
        <v>4</v>
      </c>
      <c r="O52" s="25">
        <v>4</v>
      </c>
      <c r="P52" s="25">
        <v>4</v>
      </c>
      <c r="Q52" s="130">
        <f t="shared" ref="Q52:Q63" si="18">SUM(E52:P52)</f>
        <v>48</v>
      </c>
    </row>
    <row r="53" spans="1:17" ht="25.5" customHeight="1" thickBot="1" x14ac:dyDescent="0.3">
      <c r="A53" s="136"/>
      <c r="B53" s="138"/>
      <c r="C53" s="138"/>
      <c r="D53" s="29" t="s">
        <v>37</v>
      </c>
      <c r="E53" s="12">
        <f>E52*327.79</f>
        <v>1311.16</v>
      </c>
      <c r="F53" s="12">
        <f t="shared" ref="F53:P53" si="19">F52*327.79</f>
        <v>1311.16</v>
      </c>
      <c r="G53" s="12">
        <f t="shared" si="19"/>
        <v>1311.16</v>
      </c>
      <c r="H53" s="12">
        <f t="shared" si="19"/>
        <v>1311.16</v>
      </c>
      <c r="I53" s="12">
        <f t="shared" si="19"/>
        <v>1311.16</v>
      </c>
      <c r="J53" s="12">
        <f t="shared" si="19"/>
        <v>1311.16</v>
      </c>
      <c r="K53" s="12">
        <f t="shared" si="19"/>
        <v>1311.16</v>
      </c>
      <c r="L53" s="12">
        <f t="shared" si="19"/>
        <v>1311.16</v>
      </c>
      <c r="M53" s="12">
        <f t="shared" si="19"/>
        <v>1311.16</v>
      </c>
      <c r="N53" s="12">
        <f t="shared" si="19"/>
        <v>1311.16</v>
      </c>
      <c r="O53" s="12">
        <f t="shared" si="19"/>
        <v>1311.16</v>
      </c>
      <c r="P53" s="12">
        <f t="shared" si="19"/>
        <v>1311.16</v>
      </c>
      <c r="Q53" s="131">
        <f t="shared" si="18"/>
        <v>15733.92</v>
      </c>
    </row>
    <row r="54" spans="1:17" x14ac:dyDescent="0.25">
      <c r="A54" s="152" t="s">
        <v>32</v>
      </c>
      <c r="B54" s="158" t="s">
        <v>19</v>
      </c>
      <c r="C54" s="32">
        <v>37.58</v>
      </c>
      <c r="D54" s="160" t="s">
        <v>20</v>
      </c>
      <c r="E54" s="25">
        <v>42.5</v>
      </c>
      <c r="F54" s="25">
        <v>47.5</v>
      </c>
      <c r="G54" s="25">
        <v>50</v>
      </c>
      <c r="H54" s="25">
        <v>52.5</v>
      </c>
      <c r="I54" s="25">
        <v>50</v>
      </c>
      <c r="J54" s="25">
        <v>50</v>
      </c>
      <c r="K54" s="25">
        <v>0</v>
      </c>
      <c r="L54" s="25">
        <v>0</v>
      </c>
      <c r="M54" s="25">
        <v>50</v>
      </c>
      <c r="N54" s="25">
        <v>57.5</v>
      </c>
      <c r="O54" s="25">
        <v>52.5</v>
      </c>
      <c r="P54" s="25">
        <v>52.5</v>
      </c>
      <c r="Q54" s="132">
        <f t="shared" si="18"/>
        <v>505</v>
      </c>
    </row>
    <row r="55" spans="1:17" x14ac:dyDescent="0.25">
      <c r="A55" s="153"/>
      <c r="B55" s="159"/>
      <c r="C55" s="2">
        <v>38.869999999999997</v>
      </c>
      <c r="D55" s="161"/>
      <c r="E55" s="108">
        <f>E54*C54</f>
        <v>1597.1499999999999</v>
      </c>
      <c r="F55" s="108">
        <f>F54*C54</f>
        <v>1785.05</v>
      </c>
      <c r="G55" s="101">
        <f>G54*C54</f>
        <v>1879</v>
      </c>
      <c r="H55" s="108">
        <f>H54*C54</f>
        <v>1972.9499999999998</v>
      </c>
      <c r="I55" s="101">
        <f>I54*C54</f>
        <v>1879</v>
      </c>
      <c r="J55" s="101">
        <f>J54*C54</f>
        <v>1879</v>
      </c>
      <c r="K55" s="108">
        <f>K54*C55</f>
        <v>0</v>
      </c>
      <c r="L55" s="108">
        <f>L54*C55</f>
        <v>0</v>
      </c>
      <c r="M55" s="101">
        <f>M54*C55</f>
        <v>1943.4999999999998</v>
      </c>
      <c r="N55" s="101">
        <f>N54*C55</f>
        <v>2235.0249999999996</v>
      </c>
      <c r="O55" s="101">
        <f>O54*C55</f>
        <v>2040.675</v>
      </c>
      <c r="P55" s="101">
        <f>P54*C55</f>
        <v>2040.675</v>
      </c>
      <c r="Q55" s="133">
        <f t="shared" si="18"/>
        <v>19252.024999999998</v>
      </c>
    </row>
    <row r="56" spans="1:17" ht="18" customHeight="1" x14ac:dyDescent="0.25">
      <c r="A56" s="153"/>
      <c r="B56" s="170" t="s">
        <v>21</v>
      </c>
      <c r="C56" s="2">
        <v>53.91</v>
      </c>
      <c r="D56" s="11" t="s">
        <v>20</v>
      </c>
      <c r="E56" s="108">
        <v>95.76</v>
      </c>
      <c r="F56" s="108">
        <v>95.76</v>
      </c>
      <c r="G56" s="108">
        <v>95.76</v>
      </c>
      <c r="H56" s="108">
        <v>95.76</v>
      </c>
      <c r="I56" s="108">
        <v>95.76</v>
      </c>
      <c r="J56" s="108">
        <v>95.76</v>
      </c>
      <c r="K56" s="108">
        <v>0</v>
      </c>
      <c r="L56" s="108">
        <v>0</v>
      </c>
      <c r="M56" s="108">
        <v>95.76</v>
      </c>
      <c r="N56" s="108">
        <v>95.76</v>
      </c>
      <c r="O56" s="108">
        <v>95.76</v>
      </c>
      <c r="P56" s="108">
        <v>95.76</v>
      </c>
      <c r="Q56" s="34">
        <f t="shared" si="18"/>
        <v>957.6</v>
      </c>
    </row>
    <row r="57" spans="1:17" x14ac:dyDescent="0.25">
      <c r="A57" s="153"/>
      <c r="B57" s="170"/>
      <c r="C57" s="2">
        <v>55.69</v>
      </c>
      <c r="D57" s="11" t="s">
        <v>37</v>
      </c>
      <c r="E57" s="101">
        <f>E56*C56</f>
        <v>5162.4215999999997</v>
      </c>
      <c r="F57" s="101">
        <f>F56*C56</f>
        <v>5162.4215999999997</v>
      </c>
      <c r="G57" s="101">
        <f>G56*C56</f>
        <v>5162.4215999999997</v>
      </c>
      <c r="H57" s="101">
        <f>H56*C56</f>
        <v>5162.4215999999997</v>
      </c>
      <c r="I57" s="108">
        <f>I56*C56</f>
        <v>5162.4215999999997</v>
      </c>
      <c r="J57" s="101">
        <f>J56*C56</f>
        <v>5162.4215999999997</v>
      </c>
      <c r="K57" s="108">
        <v>0</v>
      </c>
      <c r="L57" s="108">
        <v>0</v>
      </c>
      <c r="M57" s="101">
        <f>M56*C57</f>
        <v>5332.8743999999997</v>
      </c>
      <c r="N57" s="101">
        <f>N56*C57</f>
        <v>5332.8743999999997</v>
      </c>
      <c r="O57" s="101">
        <f>O56*C57</f>
        <v>5332.8743999999997</v>
      </c>
      <c r="P57" s="101">
        <f>P56*C57</f>
        <v>5332.8743999999997</v>
      </c>
      <c r="Q57" s="134">
        <f t="shared" si="18"/>
        <v>52306.027200000004</v>
      </c>
    </row>
    <row r="58" spans="1:17" x14ac:dyDescent="0.25">
      <c r="A58" s="153"/>
      <c r="B58" s="164" t="s">
        <v>22</v>
      </c>
      <c r="C58" s="164">
        <v>327.79</v>
      </c>
      <c r="D58" s="11" t="s">
        <v>20</v>
      </c>
      <c r="E58" s="108">
        <v>2</v>
      </c>
      <c r="F58" s="108">
        <v>2</v>
      </c>
      <c r="G58" s="108">
        <v>2</v>
      </c>
      <c r="H58" s="108">
        <v>2</v>
      </c>
      <c r="I58" s="108">
        <v>2</v>
      </c>
      <c r="J58" s="108">
        <v>2</v>
      </c>
      <c r="K58" s="108">
        <v>2</v>
      </c>
      <c r="L58" s="108">
        <v>2</v>
      </c>
      <c r="M58" s="108">
        <v>2</v>
      </c>
      <c r="N58" s="108">
        <v>2</v>
      </c>
      <c r="O58" s="108">
        <v>2</v>
      </c>
      <c r="P58" s="108">
        <v>2</v>
      </c>
      <c r="Q58" s="34">
        <f t="shared" si="18"/>
        <v>24</v>
      </c>
    </row>
    <row r="59" spans="1:17" ht="15.75" thickBot="1" x14ac:dyDescent="0.3">
      <c r="A59" s="154"/>
      <c r="B59" s="165"/>
      <c r="C59" s="165"/>
      <c r="D59" s="12" t="s">
        <v>37</v>
      </c>
      <c r="E59" s="12">
        <f>E58*C58</f>
        <v>655.58</v>
      </c>
      <c r="F59" s="12">
        <f>F58*327.79</f>
        <v>655.58</v>
      </c>
      <c r="G59" s="12">
        <f t="shared" ref="G59:K59" si="20">G58*327.79</f>
        <v>655.58</v>
      </c>
      <c r="H59" s="12">
        <f t="shared" si="20"/>
        <v>655.58</v>
      </c>
      <c r="I59" s="12">
        <f t="shared" si="20"/>
        <v>655.58</v>
      </c>
      <c r="J59" s="12">
        <f t="shared" si="20"/>
        <v>655.58</v>
      </c>
      <c r="K59" s="12">
        <f t="shared" si="20"/>
        <v>655.58</v>
      </c>
      <c r="L59" s="12">
        <f t="shared" ref="L59" si="21">L58*327.79</f>
        <v>655.58</v>
      </c>
      <c r="M59" s="12">
        <f t="shared" ref="M59" si="22">M58*327.79</f>
        <v>655.58</v>
      </c>
      <c r="N59" s="12">
        <f t="shared" ref="N59" si="23">N58*327.79</f>
        <v>655.58</v>
      </c>
      <c r="O59" s="12">
        <f t="shared" ref="O59" si="24">O58*327.79</f>
        <v>655.58</v>
      </c>
      <c r="P59" s="12">
        <f t="shared" ref="P59" si="25">P58*327.79</f>
        <v>655.58</v>
      </c>
      <c r="Q59" s="129">
        <f t="shared" si="18"/>
        <v>7866.96</v>
      </c>
    </row>
    <row r="60" spans="1:17" x14ac:dyDescent="0.25">
      <c r="A60" s="151" t="s">
        <v>54</v>
      </c>
      <c r="B60" s="166" t="s">
        <v>19</v>
      </c>
      <c r="C60" s="4">
        <v>37.58</v>
      </c>
      <c r="D60" s="162" t="s">
        <v>20</v>
      </c>
      <c r="E60" s="60">
        <v>427.58</v>
      </c>
      <c r="F60" s="40">
        <v>161.5</v>
      </c>
      <c r="G60" s="40">
        <v>170</v>
      </c>
      <c r="H60" s="59">
        <v>178.5</v>
      </c>
      <c r="I60" s="59">
        <v>170</v>
      </c>
      <c r="J60" s="59">
        <v>170</v>
      </c>
      <c r="K60" s="59">
        <v>0</v>
      </c>
      <c r="L60" s="59">
        <v>0</v>
      </c>
      <c r="M60" s="59">
        <v>170</v>
      </c>
      <c r="N60" s="59">
        <v>195.5</v>
      </c>
      <c r="O60" s="59">
        <v>178.5</v>
      </c>
      <c r="P60" s="59">
        <v>178.5</v>
      </c>
      <c r="Q60" s="66">
        <f t="shared" si="18"/>
        <v>2000.08</v>
      </c>
    </row>
    <row r="61" spans="1:17" x14ac:dyDescent="0.25">
      <c r="A61" s="151"/>
      <c r="B61" s="146"/>
      <c r="C61" s="58">
        <v>38.869999999999997</v>
      </c>
      <c r="D61" s="157"/>
      <c r="E61" s="60">
        <f>E60*C60</f>
        <v>16068.456399999999</v>
      </c>
      <c r="F61" s="40">
        <f>F60*C60</f>
        <v>6069.17</v>
      </c>
      <c r="G61" s="64">
        <f>G60*C60</f>
        <v>6388.5999999999995</v>
      </c>
      <c r="H61" s="59">
        <f>H60*C60</f>
        <v>6708.03</v>
      </c>
      <c r="I61" s="61">
        <f>I60*C60</f>
        <v>6388.5999999999995</v>
      </c>
      <c r="J61" s="61">
        <f>J60*C60</f>
        <v>6388.5999999999995</v>
      </c>
      <c r="K61" s="59">
        <f>K60*C61</f>
        <v>0</v>
      </c>
      <c r="L61" s="59">
        <f>L60*C61</f>
        <v>0</v>
      </c>
      <c r="M61" s="61">
        <f>M60*C61</f>
        <v>6607.9</v>
      </c>
      <c r="N61" s="61">
        <f>N60*C61</f>
        <v>7599.0849999999991</v>
      </c>
      <c r="O61" s="61">
        <f>O60*C61</f>
        <v>6938.2949999999992</v>
      </c>
      <c r="P61" s="61">
        <f>P60*C61</f>
        <v>6938.2949999999992</v>
      </c>
      <c r="Q61" s="65">
        <f t="shared" si="18"/>
        <v>76095.031399999993</v>
      </c>
    </row>
    <row r="62" spans="1:17" ht="16.5" customHeight="1" x14ac:dyDescent="0.25">
      <c r="A62" s="151"/>
      <c r="B62" s="168" t="s">
        <v>21</v>
      </c>
      <c r="C62" s="2">
        <v>53.91</v>
      </c>
      <c r="D62" s="11" t="s">
        <v>20</v>
      </c>
      <c r="E62" s="5">
        <v>427.58</v>
      </c>
      <c r="F62" s="86">
        <v>427.58</v>
      </c>
      <c r="G62" s="86">
        <v>427.58</v>
      </c>
      <c r="H62" s="86">
        <v>427.58</v>
      </c>
      <c r="I62" s="86">
        <v>427.58</v>
      </c>
      <c r="J62" s="86">
        <v>427.58</v>
      </c>
      <c r="K62" s="5">
        <v>0</v>
      </c>
      <c r="L62" s="5">
        <v>0</v>
      </c>
      <c r="M62" s="86">
        <v>427.58</v>
      </c>
      <c r="N62" s="86">
        <v>427.58</v>
      </c>
      <c r="O62" s="86">
        <v>427.58</v>
      </c>
      <c r="P62" s="86">
        <v>427.58</v>
      </c>
      <c r="Q62" s="34">
        <f t="shared" si="18"/>
        <v>4275.8</v>
      </c>
    </row>
    <row r="63" spans="1:17" x14ac:dyDescent="0.25">
      <c r="A63" s="151"/>
      <c r="B63" s="169"/>
      <c r="C63" s="37">
        <v>55.69</v>
      </c>
      <c r="D63" s="11" t="s">
        <v>37</v>
      </c>
      <c r="E63" s="101">
        <f>E62*C62</f>
        <v>23050.837799999998</v>
      </c>
      <c r="F63" s="101">
        <f>F62*C62</f>
        <v>23050.837799999998</v>
      </c>
      <c r="G63" s="101">
        <f>G62*C62</f>
        <v>23050.837799999998</v>
      </c>
      <c r="H63" s="101">
        <f>H62*C62</f>
        <v>23050.837799999998</v>
      </c>
      <c r="I63" s="101">
        <f>I62*C62</f>
        <v>23050.837799999998</v>
      </c>
      <c r="J63" s="101">
        <f>J62*C62</f>
        <v>23050.837799999998</v>
      </c>
      <c r="K63" s="80">
        <v>0</v>
      </c>
      <c r="L63" s="80">
        <v>0</v>
      </c>
      <c r="M63" s="80">
        <f>M62*55.69</f>
        <v>23811.930199999999</v>
      </c>
      <c r="N63" s="108">
        <f t="shared" ref="N63:P63" si="26">N62*55.69</f>
        <v>23811.930199999999</v>
      </c>
      <c r="O63" s="108">
        <f t="shared" si="26"/>
        <v>23811.930199999999</v>
      </c>
      <c r="P63" s="108">
        <f t="shared" si="26"/>
        <v>23811.930199999999</v>
      </c>
      <c r="Q63" s="134">
        <f t="shared" si="18"/>
        <v>233552.7476</v>
      </c>
    </row>
    <row r="64" spans="1:17" x14ac:dyDescent="0.25">
      <c r="A64" s="151"/>
      <c r="B64" s="144" t="s">
        <v>22</v>
      </c>
      <c r="C64" s="144">
        <v>327.79</v>
      </c>
      <c r="D64" s="11" t="s">
        <v>20</v>
      </c>
      <c r="E64" s="5">
        <v>6</v>
      </c>
      <c r="F64" s="80">
        <v>6</v>
      </c>
      <c r="G64" s="80">
        <v>6</v>
      </c>
      <c r="H64" s="80">
        <v>6</v>
      </c>
      <c r="I64" s="80">
        <v>6</v>
      </c>
      <c r="J64" s="80">
        <v>6</v>
      </c>
      <c r="K64" s="80">
        <v>6</v>
      </c>
      <c r="L64" s="80">
        <v>6</v>
      </c>
      <c r="M64" s="80">
        <v>6</v>
      </c>
      <c r="N64" s="80">
        <v>6</v>
      </c>
      <c r="O64" s="80">
        <v>6</v>
      </c>
      <c r="P64" s="80">
        <v>6</v>
      </c>
      <c r="Q64" s="34">
        <f t="shared" ref="Q64:Q69" si="27">SUM(E64:P64)</f>
        <v>72</v>
      </c>
    </row>
    <row r="65" spans="1:17" ht="15.75" thickBot="1" x14ac:dyDescent="0.3">
      <c r="A65" s="151"/>
      <c r="B65" s="138"/>
      <c r="C65" s="138"/>
      <c r="D65" s="83" t="s">
        <v>37</v>
      </c>
      <c r="E65" s="74">
        <f>E64*327.79</f>
        <v>1966.7400000000002</v>
      </c>
      <c r="F65" s="81">
        <f t="shared" ref="F65:P65" si="28">F64*327.79</f>
        <v>1966.7400000000002</v>
      </c>
      <c r="G65" s="81">
        <f t="shared" si="28"/>
        <v>1966.7400000000002</v>
      </c>
      <c r="H65" s="81">
        <f t="shared" si="28"/>
        <v>1966.7400000000002</v>
      </c>
      <c r="I65" s="81">
        <f t="shared" si="28"/>
        <v>1966.7400000000002</v>
      </c>
      <c r="J65" s="81">
        <f t="shared" si="28"/>
        <v>1966.7400000000002</v>
      </c>
      <c r="K65" s="81">
        <f t="shared" si="28"/>
        <v>1966.7400000000002</v>
      </c>
      <c r="L65" s="81">
        <f t="shared" si="28"/>
        <v>1966.7400000000002</v>
      </c>
      <c r="M65" s="81">
        <f t="shared" si="28"/>
        <v>1966.7400000000002</v>
      </c>
      <c r="N65" s="81">
        <f t="shared" si="28"/>
        <v>1966.7400000000002</v>
      </c>
      <c r="O65" s="81">
        <f t="shared" si="28"/>
        <v>1966.7400000000002</v>
      </c>
      <c r="P65" s="81">
        <f t="shared" si="28"/>
        <v>1966.7400000000002</v>
      </c>
      <c r="Q65" s="84">
        <f t="shared" si="27"/>
        <v>23600.880000000005</v>
      </c>
    </row>
    <row r="66" spans="1:17" ht="21" customHeight="1" x14ac:dyDescent="0.25">
      <c r="A66" s="135" t="s">
        <v>57</v>
      </c>
      <c r="B66" s="137" t="s">
        <v>22</v>
      </c>
      <c r="C66" s="137">
        <v>327.79</v>
      </c>
      <c r="D66" s="139" t="s">
        <v>20</v>
      </c>
      <c r="E66" s="25">
        <v>4</v>
      </c>
      <c r="F66" s="25">
        <v>4</v>
      </c>
      <c r="G66" s="25">
        <v>4</v>
      </c>
      <c r="H66" s="25">
        <v>4</v>
      </c>
      <c r="I66" s="25">
        <v>4</v>
      </c>
      <c r="J66" s="25">
        <v>4</v>
      </c>
      <c r="K66" s="25">
        <v>4</v>
      </c>
      <c r="L66" s="25">
        <v>4</v>
      </c>
      <c r="M66" s="25">
        <v>4</v>
      </c>
      <c r="N66" s="25">
        <v>4</v>
      </c>
      <c r="O66" s="25">
        <v>4</v>
      </c>
      <c r="P66" s="25">
        <v>4</v>
      </c>
      <c r="Q66" s="85">
        <f t="shared" si="27"/>
        <v>48</v>
      </c>
    </row>
    <row r="67" spans="1:17" ht="19.5" customHeight="1" thickBot="1" x14ac:dyDescent="0.3">
      <c r="A67" s="136"/>
      <c r="B67" s="138"/>
      <c r="C67" s="138"/>
      <c r="D67" s="140"/>
      <c r="E67" s="12">
        <f>E66*C66</f>
        <v>1311.16</v>
      </c>
      <c r="F67" s="12">
        <f>F66*C66</f>
        <v>1311.16</v>
      </c>
      <c r="G67" s="12">
        <f>G66*C66</f>
        <v>1311.16</v>
      </c>
      <c r="H67" s="12">
        <f>H66*C66</f>
        <v>1311.16</v>
      </c>
      <c r="I67" s="12">
        <f>I66*C66</f>
        <v>1311.16</v>
      </c>
      <c r="J67" s="12">
        <f>J66*C66</f>
        <v>1311.16</v>
      </c>
      <c r="K67" s="12">
        <f>K66*C66</f>
        <v>1311.16</v>
      </c>
      <c r="L67" s="12">
        <f>L66*C66</f>
        <v>1311.16</v>
      </c>
      <c r="M67" s="12">
        <f>M66*C66</f>
        <v>1311.16</v>
      </c>
      <c r="N67" s="12">
        <f>N66*C66</f>
        <v>1311.16</v>
      </c>
      <c r="O67" s="12">
        <f>O66*C66</f>
        <v>1311.16</v>
      </c>
      <c r="P67" s="12">
        <f>P66*C66</f>
        <v>1311.16</v>
      </c>
      <c r="Q67" s="35">
        <f t="shared" si="27"/>
        <v>15733.92</v>
      </c>
    </row>
    <row r="68" spans="1:17" ht="15" customHeight="1" x14ac:dyDescent="0.25">
      <c r="A68" s="148" t="s">
        <v>58</v>
      </c>
      <c r="B68" s="145" t="s">
        <v>19</v>
      </c>
      <c r="C68" s="4">
        <v>37.58</v>
      </c>
      <c r="D68" s="14" t="s">
        <v>20</v>
      </c>
      <c r="E68" s="77">
        <v>2.38</v>
      </c>
      <c r="F68" s="82">
        <v>2.66</v>
      </c>
      <c r="G68" s="82">
        <v>2.8</v>
      </c>
      <c r="H68" s="82">
        <v>2.94</v>
      </c>
      <c r="I68" s="82">
        <v>2.8</v>
      </c>
      <c r="J68" s="82">
        <v>2.8</v>
      </c>
      <c r="K68" s="82">
        <v>3.08</v>
      </c>
      <c r="L68" s="82">
        <v>3.22</v>
      </c>
      <c r="M68" s="82">
        <v>2.8</v>
      </c>
      <c r="N68" s="82">
        <v>3.22</v>
      </c>
      <c r="O68" s="82">
        <v>2.94</v>
      </c>
      <c r="P68" s="82">
        <v>2.94</v>
      </c>
      <c r="Q68" s="31">
        <f t="shared" si="27"/>
        <v>34.58</v>
      </c>
    </row>
    <row r="69" spans="1:17" x14ac:dyDescent="0.25">
      <c r="A69" s="149"/>
      <c r="B69" s="146"/>
      <c r="C69" s="75">
        <v>38.869999999999997</v>
      </c>
      <c r="D69" s="76" t="s">
        <v>37</v>
      </c>
      <c r="E69" s="39">
        <f>E68*37.58</f>
        <v>89.440399999999997</v>
      </c>
      <c r="F69" s="39">
        <f>F68*37.58</f>
        <v>99.962800000000001</v>
      </c>
      <c r="G69" s="39">
        <f t="shared" ref="G69:J69" si="29">G68*37.58</f>
        <v>105.22399999999999</v>
      </c>
      <c r="H69" s="39">
        <f t="shared" si="29"/>
        <v>110.48519999999999</v>
      </c>
      <c r="I69" s="39">
        <f t="shared" si="29"/>
        <v>105.22399999999999</v>
      </c>
      <c r="J69" s="39">
        <f t="shared" si="29"/>
        <v>105.22399999999999</v>
      </c>
      <c r="K69" s="39">
        <f>K68*38.87</f>
        <v>119.7196</v>
      </c>
      <c r="L69" s="39">
        <f t="shared" ref="L69:P69" si="30">L68*38.87</f>
        <v>125.1614</v>
      </c>
      <c r="M69" s="39">
        <f t="shared" si="30"/>
        <v>108.83599999999998</v>
      </c>
      <c r="N69" s="39">
        <f t="shared" si="30"/>
        <v>125.1614</v>
      </c>
      <c r="O69" s="39">
        <f t="shared" si="30"/>
        <v>114.27779999999998</v>
      </c>
      <c r="P69" s="39">
        <f t="shared" si="30"/>
        <v>114.27779999999998</v>
      </c>
      <c r="Q69" s="67">
        <f t="shared" si="27"/>
        <v>1322.9944</v>
      </c>
    </row>
    <row r="70" spans="1:17" x14ac:dyDescent="0.25">
      <c r="A70" s="149"/>
      <c r="B70" s="142" t="s">
        <v>22</v>
      </c>
      <c r="C70" s="144">
        <v>327.79</v>
      </c>
      <c r="D70" s="11" t="s">
        <v>20</v>
      </c>
      <c r="E70" s="5">
        <v>5</v>
      </c>
      <c r="F70" s="100">
        <v>5</v>
      </c>
      <c r="G70" s="100">
        <v>5</v>
      </c>
      <c r="H70" s="100">
        <v>5</v>
      </c>
      <c r="I70" s="100">
        <v>5</v>
      </c>
      <c r="J70" s="100">
        <v>5</v>
      </c>
      <c r="K70" s="100">
        <v>5</v>
      </c>
      <c r="L70" s="100">
        <v>5</v>
      </c>
      <c r="M70" s="100">
        <v>5</v>
      </c>
      <c r="N70" s="100">
        <v>5</v>
      </c>
      <c r="O70" s="100">
        <v>5</v>
      </c>
      <c r="P70" s="5">
        <v>5</v>
      </c>
      <c r="Q70" s="6">
        <f t="shared" ref="Q70:Q75" si="31">SUM(E70:P70)</f>
        <v>60</v>
      </c>
    </row>
    <row r="71" spans="1:17" ht="15.75" thickBot="1" x14ac:dyDescent="0.3">
      <c r="A71" s="150"/>
      <c r="B71" s="143"/>
      <c r="C71" s="138"/>
      <c r="D71" s="12" t="s">
        <v>37</v>
      </c>
      <c r="E71" s="8">
        <f>E70*327.79</f>
        <v>1638.95</v>
      </c>
      <c r="F71" s="8">
        <f t="shared" ref="F71:G71" si="32">F70*327.79</f>
        <v>1638.95</v>
      </c>
      <c r="G71" s="8">
        <f t="shared" si="32"/>
        <v>1638.95</v>
      </c>
      <c r="H71" s="8">
        <f t="shared" ref="H71" si="33">H70*327.79</f>
        <v>1638.95</v>
      </c>
      <c r="I71" s="8">
        <f t="shared" ref="I71" si="34">I70*327.79</f>
        <v>1638.95</v>
      </c>
      <c r="J71" s="8">
        <f t="shared" ref="J71" si="35">J70*327.79</f>
        <v>1638.95</v>
      </c>
      <c r="K71" s="8">
        <f t="shared" ref="K71" si="36">K70*327.79</f>
        <v>1638.95</v>
      </c>
      <c r="L71" s="8">
        <f t="shared" ref="L71" si="37">L70*327.79</f>
        <v>1638.95</v>
      </c>
      <c r="M71" s="8">
        <f t="shared" ref="M71" si="38">M70*327.79</f>
        <v>1638.95</v>
      </c>
      <c r="N71" s="8">
        <f t="shared" ref="N71" si="39">N70*327.79</f>
        <v>1638.95</v>
      </c>
      <c r="O71" s="8">
        <f t="shared" ref="O71:P71" si="40">O70*327.79</f>
        <v>1638.95</v>
      </c>
      <c r="P71" s="8">
        <f t="shared" si="40"/>
        <v>1638.95</v>
      </c>
      <c r="Q71" s="89">
        <f t="shared" si="31"/>
        <v>19667.400000000005</v>
      </c>
    </row>
    <row r="72" spans="1:17" ht="18" customHeight="1" x14ac:dyDescent="0.25">
      <c r="A72" s="135" t="s">
        <v>61</v>
      </c>
      <c r="B72" s="137" t="s">
        <v>19</v>
      </c>
      <c r="C72" s="25">
        <v>37.58</v>
      </c>
      <c r="D72" s="11" t="s">
        <v>20</v>
      </c>
      <c r="E72" s="33">
        <v>1.7</v>
      </c>
      <c r="F72" s="33">
        <v>1.9</v>
      </c>
      <c r="G72" s="33">
        <v>2</v>
      </c>
      <c r="H72" s="33">
        <v>2.1</v>
      </c>
      <c r="I72" s="33">
        <v>2</v>
      </c>
      <c r="J72" s="33">
        <v>2</v>
      </c>
      <c r="K72" s="33">
        <v>2.2000000000000002</v>
      </c>
      <c r="L72" s="33">
        <v>2.2999999999999998</v>
      </c>
      <c r="M72" s="33">
        <v>2</v>
      </c>
      <c r="N72" s="33">
        <v>2.2999999999999998</v>
      </c>
      <c r="O72" s="33">
        <v>2.1</v>
      </c>
      <c r="P72" s="33">
        <v>2.1</v>
      </c>
      <c r="Q72" s="94">
        <f t="shared" si="31"/>
        <v>24.700000000000003</v>
      </c>
    </row>
    <row r="73" spans="1:17" ht="24.75" customHeight="1" thickBot="1" x14ac:dyDescent="0.3">
      <c r="A73" s="141"/>
      <c r="B73" s="147"/>
      <c r="C73" s="5">
        <v>38.869999999999997</v>
      </c>
      <c r="D73" s="12" t="s">
        <v>37</v>
      </c>
      <c r="E73" s="95">
        <v>63.87</v>
      </c>
      <c r="F73" s="95">
        <f>F72*C72</f>
        <v>71.401999999999987</v>
      </c>
      <c r="G73" s="95">
        <f>G72*C72</f>
        <v>75.16</v>
      </c>
      <c r="H73" s="95">
        <f>H72*C72</f>
        <v>78.918000000000006</v>
      </c>
      <c r="I73" s="95">
        <f>I72*C72</f>
        <v>75.16</v>
      </c>
      <c r="J73" s="95">
        <f>J72*C72</f>
        <v>75.16</v>
      </c>
      <c r="K73" s="95">
        <f>K72*C73</f>
        <v>85.513999999999996</v>
      </c>
      <c r="L73" s="95">
        <f>L72*C73</f>
        <v>89.400999999999982</v>
      </c>
      <c r="M73" s="95">
        <f>M72*C73</f>
        <v>77.739999999999995</v>
      </c>
      <c r="N73" s="95">
        <f>N72*C73</f>
        <v>89.400999999999982</v>
      </c>
      <c r="O73" s="95">
        <f>O72*C73</f>
        <v>81.626999999999995</v>
      </c>
      <c r="P73" s="95">
        <f>P72*C73</f>
        <v>81.626999999999995</v>
      </c>
      <c r="Q73" s="96">
        <f t="shared" si="31"/>
        <v>944.97999999999979</v>
      </c>
    </row>
    <row r="74" spans="1:17" ht="18.75" customHeight="1" x14ac:dyDescent="0.25">
      <c r="A74" s="155" t="s">
        <v>34</v>
      </c>
      <c r="B74" s="144" t="s">
        <v>22</v>
      </c>
      <c r="C74" s="144">
        <v>327.79</v>
      </c>
      <c r="D74" s="11" t="s">
        <v>20</v>
      </c>
      <c r="E74" s="3">
        <v>2</v>
      </c>
      <c r="F74" s="3">
        <v>2</v>
      </c>
      <c r="G74" s="3">
        <v>2</v>
      </c>
      <c r="H74" s="3">
        <v>2</v>
      </c>
      <c r="I74" s="3">
        <v>2</v>
      </c>
      <c r="J74" s="3">
        <v>2</v>
      </c>
      <c r="K74" s="3">
        <v>2</v>
      </c>
      <c r="L74" s="3">
        <v>2</v>
      </c>
      <c r="M74" s="3">
        <v>2</v>
      </c>
      <c r="N74" s="3">
        <v>2</v>
      </c>
      <c r="O74" s="3">
        <v>2</v>
      </c>
      <c r="P74" s="3">
        <v>2</v>
      </c>
      <c r="Q74" s="6">
        <f t="shared" si="31"/>
        <v>24</v>
      </c>
    </row>
    <row r="75" spans="1:17" ht="21.75" customHeight="1" thickBot="1" x14ac:dyDescent="0.3">
      <c r="A75" s="150"/>
      <c r="B75" s="138"/>
      <c r="C75" s="138"/>
      <c r="D75" s="12" t="s">
        <v>37</v>
      </c>
      <c r="E75" s="7">
        <f>E74*C74</f>
        <v>655.58</v>
      </c>
      <c r="F75" s="7">
        <f>F74*327.79</f>
        <v>655.58</v>
      </c>
      <c r="G75" s="7">
        <f t="shared" ref="G75:P75" si="41">G74*327.79</f>
        <v>655.58</v>
      </c>
      <c r="H75" s="7">
        <f t="shared" si="41"/>
        <v>655.58</v>
      </c>
      <c r="I75" s="7">
        <f t="shared" si="41"/>
        <v>655.58</v>
      </c>
      <c r="J75" s="7">
        <f t="shared" si="41"/>
        <v>655.58</v>
      </c>
      <c r="K75" s="7">
        <f t="shared" si="41"/>
        <v>655.58</v>
      </c>
      <c r="L75" s="7">
        <f t="shared" si="41"/>
        <v>655.58</v>
      </c>
      <c r="M75" s="7">
        <f t="shared" si="41"/>
        <v>655.58</v>
      </c>
      <c r="N75" s="7">
        <f t="shared" si="41"/>
        <v>655.58</v>
      </c>
      <c r="O75" s="7">
        <f t="shared" si="41"/>
        <v>655.58</v>
      </c>
      <c r="P75" s="7">
        <f t="shared" si="41"/>
        <v>655.58</v>
      </c>
      <c r="Q75" s="89">
        <f t="shared" si="31"/>
        <v>7866.96</v>
      </c>
    </row>
  </sheetData>
  <mergeCells count="75">
    <mergeCell ref="A14:A17"/>
    <mergeCell ref="A18:A21"/>
    <mergeCell ref="A30:A31"/>
    <mergeCell ref="A22:A23"/>
    <mergeCell ref="B26:B27"/>
    <mergeCell ref="B30:B31"/>
    <mergeCell ref="C30:C31"/>
    <mergeCell ref="C50:C51"/>
    <mergeCell ref="B50:B51"/>
    <mergeCell ref="B38:B39"/>
    <mergeCell ref="C38:C39"/>
    <mergeCell ref="B36:B37"/>
    <mergeCell ref="B48:B49"/>
    <mergeCell ref="B32:B33"/>
    <mergeCell ref="C16:C17"/>
    <mergeCell ref="B22:B23"/>
    <mergeCell ref="C22:C23"/>
    <mergeCell ref="C20:C21"/>
    <mergeCell ref="B12:B13"/>
    <mergeCell ref="C12:C13"/>
    <mergeCell ref="B20:B21"/>
    <mergeCell ref="N1:Q1"/>
    <mergeCell ref="N2:Q2"/>
    <mergeCell ref="N3:Q3"/>
    <mergeCell ref="D60:D61"/>
    <mergeCell ref="B46:B47"/>
    <mergeCell ref="D46:D47"/>
    <mergeCell ref="A5:Q5"/>
    <mergeCell ref="A8:A13"/>
    <mergeCell ref="A24:A29"/>
    <mergeCell ref="B18:B19"/>
    <mergeCell ref="B34:B35"/>
    <mergeCell ref="B24:B25"/>
    <mergeCell ref="A34:A39"/>
    <mergeCell ref="A46:A51"/>
    <mergeCell ref="B8:B9"/>
    <mergeCell ref="D8:D9"/>
    <mergeCell ref="A74:A75"/>
    <mergeCell ref="A32:A33"/>
    <mergeCell ref="E1:H1"/>
    <mergeCell ref="E2:H2"/>
    <mergeCell ref="E3:H3"/>
    <mergeCell ref="B14:B15"/>
    <mergeCell ref="D14:D15"/>
    <mergeCell ref="B54:B55"/>
    <mergeCell ref="D54:D55"/>
    <mergeCell ref="B28:B29"/>
    <mergeCell ref="C28:C29"/>
    <mergeCell ref="B74:B75"/>
    <mergeCell ref="C74:C75"/>
    <mergeCell ref="B10:B11"/>
    <mergeCell ref="C32:C33"/>
    <mergeCell ref="B16:B17"/>
    <mergeCell ref="A72:A73"/>
    <mergeCell ref="B70:B71"/>
    <mergeCell ref="C70:C71"/>
    <mergeCell ref="B68:B69"/>
    <mergeCell ref="B72:B73"/>
    <mergeCell ref="A68:A71"/>
    <mergeCell ref="A52:A53"/>
    <mergeCell ref="B52:B53"/>
    <mergeCell ref="C52:C53"/>
    <mergeCell ref="C66:C67"/>
    <mergeCell ref="D66:D67"/>
    <mergeCell ref="A66:A67"/>
    <mergeCell ref="B66:B67"/>
    <mergeCell ref="A60:A65"/>
    <mergeCell ref="A54:A59"/>
    <mergeCell ref="B58:B59"/>
    <mergeCell ref="C58:C59"/>
    <mergeCell ref="B64:B65"/>
    <mergeCell ref="B60:B61"/>
    <mergeCell ref="C64:C65"/>
    <mergeCell ref="B62:B63"/>
    <mergeCell ref="B56:B57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72" zoomScaleNormal="100" workbookViewId="0">
      <selection activeCell="A63" sqref="A63:N80"/>
    </sheetView>
  </sheetViews>
  <sheetFormatPr defaultRowHeight="15" x14ac:dyDescent="0.25"/>
  <cols>
    <col min="1" max="1" width="4.7109375" customWidth="1"/>
    <col min="2" max="2" width="28" customWidth="1"/>
    <col min="3" max="3" width="15.5703125" customWidth="1"/>
    <col min="4" max="4" width="10.42578125" customWidth="1"/>
    <col min="5" max="12" width="10.5703125" bestFit="1" customWidth="1"/>
    <col min="13" max="13" width="11.5703125" bestFit="1" customWidth="1"/>
    <col min="14" max="14" width="11.85546875" customWidth="1"/>
  </cols>
  <sheetData>
    <row r="1" spans="1:14" x14ac:dyDescent="0.25">
      <c r="A1" s="41"/>
      <c r="B1" s="41"/>
      <c r="C1" s="41"/>
      <c r="D1" s="41"/>
      <c r="E1" s="41"/>
      <c r="F1" s="41"/>
      <c r="G1" s="156"/>
      <c r="H1" s="156"/>
      <c r="I1" s="156"/>
      <c r="J1" s="42"/>
      <c r="K1" s="156" t="s">
        <v>63</v>
      </c>
      <c r="L1" s="156"/>
      <c r="M1" s="156"/>
      <c r="N1" s="42"/>
    </row>
    <row r="2" spans="1:14" x14ac:dyDescent="0.25">
      <c r="A2" s="41"/>
      <c r="B2" s="41"/>
      <c r="C2" s="41"/>
      <c r="D2" s="41"/>
      <c r="E2" s="41"/>
      <c r="F2" s="41"/>
      <c r="G2" s="156"/>
      <c r="H2" s="156"/>
      <c r="I2" s="156"/>
      <c r="J2" s="42"/>
      <c r="K2" s="42" t="s">
        <v>0</v>
      </c>
      <c r="L2" s="42"/>
      <c r="M2" s="42"/>
      <c r="N2" s="42"/>
    </row>
    <row r="3" spans="1:14" x14ac:dyDescent="0.25">
      <c r="A3" s="41"/>
      <c r="B3" s="41"/>
      <c r="C3" s="41"/>
      <c r="D3" s="41"/>
      <c r="E3" s="41"/>
      <c r="F3" s="41"/>
      <c r="G3" s="156"/>
      <c r="H3" s="156"/>
      <c r="I3" s="156"/>
      <c r="J3" s="42"/>
      <c r="K3" s="42" t="s">
        <v>36</v>
      </c>
      <c r="L3" s="42"/>
      <c r="M3" s="42"/>
      <c r="N3" s="42"/>
    </row>
    <row r="4" spans="1:14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5"/>
      <c r="L4" s="45"/>
      <c r="M4" s="45"/>
      <c r="N4" s="45"/>
    </row>
    <row r="5" spans="1:14" x14ac:dyDescent="0.25">
      <c r="A5" s="41"/>
      <c r="B5" s="188" t="s">
        <v>45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41"/>
    </row>
    <row r="6" spans="1:14" x14ac:dyDescent="0.25">
      <c r="A6" s="41"/>
      <c r="B6" s="43"/>
      <c r="C6" s="43"/>
      <c r="D6" s="43"/>
      <c r="E6" s="43"/>
      <c r="F6" s="43"/>
      <c r="G6" s="43"/>
      <c r="H6" s="43"/>
      <c r="I6" s="50"/>
      <c r="J6" s="41"/>
      <c r="K6" s="41"/>
      <c r="L6" s="41"/>
      <c r="M6" s="41"/>
      <c r="N6" s="41"/>
    </row>
    <row r="7" spans="1:14" x14ac:dyDescent="0.25">
      <c r="A7" s="191" t="s">
        <v>39</v>
      </c>
      <c r="B7" s="190" t="s">
        <v>1</v>
      </c>
      <c r="C7" s="190" t="s">
        <v>53</v>
      </c>
      <c r="D7" s="189" t="s">
        <v>48</v>
      </c>
      <c r="E7" s="44" t="s">
        <v>5</v>
      </c>
      <c r="F7" s="44" t="s">
        <v>6</v>
      </c>
      <c r="G7" s="44" t="s">
        <v>7</v>
      </c>
      <c r="H7" s="44" t="s">
        <v>8</v>
      </c>
      <c r="I7" s="44" t="s">
        <v>9</v>
      </c>
      <c r="J7" s="44" t="s">
        <v>13</v>
      </c>
      <c r="K7" s="44" t="s">
        <v>14</v>
      </c>
      <c r="L7" s="44" t="s">
        <v>15</v>
      </c>
      <c r="M7" s="44" t="s">
        <v>16</v>
      </c>
      <c r="N7" s="187" t="s">
        <v>46</v>
      </c>
    </row>
    <row r="8" spans="1:14" ht="25.5" x14ac:dyDescent="0.25">
      <c r="A8" s="191"/>
      <c r="B8" s="190"/>
      <c r="C8" s="190"/>
      <c r="D8" s="189"/>
      <c r="E8" s="69" t="s">
        <v>40</v>
      </c>
      <c r="F8" s="69" t="s">
        <v>40</v>
      </c>
      <c r="G8" s="69" t="s">
        <v>40</v>
      </c>
      <c r="H8" s="69" t="s">
        <v>40</v>
      </c>
      <c r="I8" s="69" t="s">
        <v>40</v>
      </c>
      <c r="J8" s="69" t="s">
        <v>40</v>
      </c>
      <c r="K8" s="69" t="s">
        <v>40</v>
      </c>
      <c r="L8" s="69" t="s">
        <v>40</v>
      </c>
      <c r="M8" s="69" t="s">
        <v>40</v>
      </c>
      <c r="N8" s="187"/>
    </row>
    <row r="9" spans="1:14" s="53" customFormat="1" ht="25.5" customHeight="1" x14ac:dyDescent="0.25">
      <c r="A9" s="186">
        <v>1</v>
      </c>
      <c r="B9" s="184" t="s">
        <v>18</v>
      </c>
      <c r="C9" s="5" t="s">
        <v>47</v>
      </c>
      <c r="D9" s="52">
        <v>3890.18</v>
      </c>
      <c r="E9" s="79">
        <v>164.68</v>
      </c>
      <c r="F9" s="79">
        <v>139.63</v>
      </c>
      <c r="G9" s="79">
        <v>115.03</v>
      </c>
      <c r="H9" s="79">
        <v>60.16</v>
      </c>
      <c r="I9" s="79">
        <v>15.23</v>
      </c>
      <c r="J9" s="79">
        <v>17.29</v>
      </c>
      <c r="K9" s="79">
        <v>67.81</v>
      </c>
      <c r="L9" s="79">
        <v>117.96</v>
      </c>
      <c r="M9" s="79">
        <v>152.97</v>
      </c>
      <c r="N9" s="48">
        <f t="shared" ref="N9:N18" si="0">SUM(E9:M9)</f>
        <v>850.76</v>
      </c>
    </row>
    <row r="10" spans="1:14" s="53" customFormat="1" ht="25.5" x14ac:dyDescent="0.25">
      <c r="A10" s="186"/>
      <c r="B10" s="184"/>
      <c r="C10" s="5" t="s">
        <v>49</v>
      </c>
      <c r="D10" s="52">
        <v>3923.13</v>
      </c>
      <c r="E10" s="79">
        <f>E9*D9</f>
        <v>640634.84239999996</v>
      </c>
      <c r="F10" s="79">
        <f>F9*D9</f>
        <v>543185.8334</v>
      </c>
      <c r="G10" s="79">
        <f>G9*D9</f>
        <v>447487.40539999999</v>
      </c>
      <c r="H10" s="79">
        <f>H9*D9</f>
        <v>234033.22879999998</v>
      </c>
      <c r="I10" s="57">
        <f>I9*D9</f>
        <v>59247.441399999996</v>
      </c>
      <c r="J10" s="57">
        <f>J9*D10</f>
        <v>67830.917700000005</v>
      </c>
      <c r="K10" s="57">
        <f>K9*D10</f>
        <v>266027.44530000002</v>
      </c>
      <c r="L10" s="57">
        <f>L9*D10</f>
        <v>462772.41479999997</v>
      </c>
      <c r="M10" s="57">
        <f>M9*D10</f>
        <v>600121.19610000006</v>
      </c>
      <c r="N10" s="48">
        <f t="shared" si="0"/>
        <v>3321340.7253</v>
      </c>
    </row>
    <row r="11" spans="1:14" s="53" customFormat="1" ht="25.5" customHeight="1" x14ac:dyDescent="0.25">
      <c r="A11" s="186">
        <v>2</v>
      </c>
      <c r="B11" s="184" t="s">
        <v>23</v>
      </c>
      <c r="C11" s="5" t="s">
        <v>47</v>
      </c>
      <c r="D11" s="52">
        <v>3890.18</v>
      </c>
      <c r="E11" s="46">
        <v>297.77999999999997</v>
      </c>
      <c r="F11" s="46">
        <v>252.49</v>
      </c>
      <c r="G11" s="46">
        <v>208.01</v>
      </c>
      <c r="H11" s="46">
        <v>108.77</v>
      </c>
      <c r="I11" s="46">
        <v>27.55</v>
      </c>
      <c r="J11" s="46">
        <v>31.27</v>
      </c>
      <c r="K11" s="46">
        <v>122.62</v>
      </c>
      <c r="L11" s="46">
        <v>213.31</v>
      </c>
      <c r="M11" s="46">
        <v>276.62</v>
      </c>
      <c r="N11" s="48">
        <f t="shared" si="0"/>
        <v>1538.4199999999996</v>
      </c>
    </row>
    <row r="12" spans="1:14" s="53" customFormat="1" ht="25.5" x14ac:dyDescent="0.25">
      <c r="A12" s="186"/>
      <c r="B12" s="184"/>
      <c r="C12" s="5" t="s">
        <v>49</v>
      </c>
      <c r="D12" s="52">
        <v>3923.13</v>
      </c>
      <c r="E12" s="62">
        <f>E11*D11</f>
        <v>1158417.8003999998</v>
      </c>
      <c r="F12" s="62">
        <f>F11*D11</f>
        <v>982231.54819999996</v>
      </c>
      <c r="G12" s="62">
        <f>G11*D11</f>
        <v>809196.34179999994</v>
      </c>
      <c r="H12" s="62">
        <f>H11*D11</f>
        <v>423134.87859999994</v>
      </c>
      <c r="I12" s="62">
        <f>I11*D11</f>
        <v>107174.459</v>
      </c>
      <c r="J12" s="62">
        <f>J11*D11</f>
        <v>121645.9286</v>
      </c>
      <c r="K12" s="62">
        <f>K11*D11</f>
        <v>477013.87160000001</v>
      </c>
      <c r="L12" s="62">
        <f>L11*D11</f>
        <v>829814.29579999996</v>
      </c>
      <c r="M12" s="62">
        <f>M11*D11</f>
        <v>1076101.5915999999</v>
      </c>
      <c r="N12" s="48">
        <f t="shared" si="0"/>
        <v>5984730.7155999998</v>
      </c>
    </row>
    <row r="13" spans="1:14" s="53" customFormat="1" ht="25.5" customHeight="1" x14ac:dyDescent="0.25">
      <c r="A13" s="186">
        <v>3</v>
      </c>
      <c r="B13" s="184" t="s">
        <v>24</v>
      </c>
      <c r="C13" s="5" t="s">
        <v>47</v>
      </c>
      <c r="D13" s="52">
        <v>2764.32</v>
      </c>
      <c r="E13" s="10">
        <v>117.4</v>
      </c>
      <c r="F13" s="10">
        <v>99.54</v>
      </c>
      <c r="G13" s="10">
        <v>82.01</v>
      </c>
      <c r="H13" s="10">
        <v>42.88</v>
      </c>
      <c r="I13" s="10">
        <v>10.86</v>
      </c>
      <c r="J13" s="10">
        <v>12.33</v>
      </c>
      <c r="K13" s="10">
        <v>48.34</v>
      </c>
      <c r="L13" s="10">
        <v>84.09</v>
      </c>
      <c r="M13" s="10">
        <v>109.05</v>
      </c>
      <c r="N13" s="48">
        <f t="shared" si="0"/>
        <v>606.5</v>
      </c>
    </row>
    <row r="14" spans="1:14" s="53" customFormat="1" ht="25.5" x14ac:dyDescent="0.25">
      <c r="A14" s="186"/>
      <c r="B14" s="184"/>
      <c r="C14" s="5" t="s">
        <v>49</v>
      </c>
      <c r="D14" s="52">
        <v>2968.18</v>
      </c>
      <c r="E14" s="57">
        <f>E13*D13</f>
        <v>324531.16800000006</v>
      </c>
      <c r="F14" s="57">
        <f>F13*D13</f>
        <v>275160.41280000005</v>
      </c>
      <c r="G14" s="57">
        <f>G13*D13</f>
        <v>226701.88320000004</v>
      </c>
      <c r="H14" s="57">
        <f>H13*D13</f>
        <v>118534.04160000001</v>
      </c>
      <c r="I14" s="10">
        <f>I13*D13</f>
        <v>30020.515200000002</v>
      </c>
      <c r="J14" s="10">
        <f>J13*D14</f>
        <v>36597.659399999997</v>
      </c>
      <c r="K14" s="57">
        <f>K13*D14</f>
        <v>143481.82120000001</v>
      </c>
      <c r="L14" s="57">
        <f>L13*D14</f>
        <v>249594.2562</v>
      </c>
      <c r="M14" s="57">
        <f>M13*D14</f>
        <v>323680.02899999998</v>
      </c>
      <c r="N14" s="48">
        <f t="shared" si="0"/>
        <v>1728301.7866000002</v>
      </c>
    </row>
    <row r="15" spans="1:14" s="53" customFormat="1" ht="25.5" customHeight="1" x14ac:dyDescent="0.25">
      <c r="A15" s="186">
        <v>4</v>
      </c>
      <c r="B15" s="184" t="s">
        <v>25</v>
      </c>
      <c r="C15" s="5" t="s">
        <v>47</v>
      </c>
      <c r="D15" s="52">
        <v>2764.32</v>
      </c>
      <c r="E15" s="11">
        <v>8.2200000000000006</v>
      </c>
      <c r="F15" s="11">
        <v>7.12</v>
      </c>
      <c r="G15" s="11">
        <v>6.04</v>
      </c>
      <c r="H15" s="11">
        <v>3.64</v>
      </c>
      <c r="I15" s="11">
        <v>1.67</v>
      </c>
      <c r="J15" s="11">
        <v>1.76</v>
      </c>
      <c r="K15" s="11">
        <v>3.97</v>
      </c>
      <c r="L15" s="11">
        <v>6.17</v>
      </c>
      <c r="M15" s="11">
        <v>7.71</v>
      </c>
      <c r="N15" s="48">
        <f t="shared" si="0"/>
        <v>46.300000000000004</v>
      </c>
    </row>
    <row r="16" spans="1:14" s="53" customFormat="1" ht="25.5" x14ac:dyDescent="0.25">
      <c r="A16" s="186"/>
      <c r="B16" s="184"/>
      <c r="C16" s="5" t="s">
        <v>49</v>
      </c>
      <c r="D16" s="93">
        <v>2968.18</v>
      </c>
      <c r="E16" s="70">
        <f>E15*D15</f>
        <v>22722.710400000004</v>
      </c>
      <c r="F16" s="70">
        <f>F15*D15</f>
        <v>19681.958400000003</v>
      </c>
      <c r="G16" s="70">
        <f>G15*D15</f>
        <v>16696.4928</v>
      </c>
      <c r="H16" s="70">
        <f>H15*D15</f>
        <v>10062.124800000001</v>
      </c>
      <c r="I16" s="70">
        <f>I15*D15</f>
        <v>4616.4143999999997</v>
      </c>
      <c r="J16" s="70">
        <f>J15*D16</f>
        <v>5223.9967999999999</v>
      </c>
      <c r="K16" s="70">
        <f>K15*D16</f>
        <v>11783.6746</v>
      </c>
      <c r="L16" s="70">
        <f>L15*D16</f>
        <v>18313.670599999998</v>
      </c>
      <c r="M16" s="70">
        <f>M15*D16</f>
        <v>22884.667799999999</v>
      </c>
      <c r="N16" s="48">
        <f t="shared" si="0"/>
        <v>131985.71059999999</v>
      </c>
    </row>
    <row r="17" spans="1:14" s="53" customFormat="1" ht="25.5" x14ac:dyDescent="0.25">
      <c r="A17" s="171">
        <v>5</v>
      </c>
      <c r="B17" s="174" t="s">
        <v>59</v>
      </c>
      <c r="C17" s="80" t="s">
        <v>47</v>
      </c>
      <c r="D17" s="93">
        <v>3026.78</v>
      </c>
      <c r="E17" s="70">
        <v>79.69</v>
      </c>
      <c r="F17" s="70">
        <v>79.42</v>
      </c>
      <c r="G17" s="70">
        <v>82.27</v>
      </c>
      <c r="H17" s="70">
        <v>40</v>
      </c>
      <c r="I17" s="70">
        <v>24.88</v>
      </c>
      <c r="J17" s="70">
        <v>27.65</v>
      </c>
      <c r="K17" s="70">
        <v>35.61</v>
      </c>
      <c r="L17" s="70">
        <v>68.95</v>
      </c>
      <c r="M17" s="70">
        <v>71.97</v>
      </c>
      <c r="N17" s="48">
        <f t="shared" si="0"/>
        <v>510.43999999999994</v>
      </c>
    </row>
    <row r="18" spans="1:14" s="53" customFormat="1" ht="25.5" x14ac:dyDescent="0.25">
      <c r="A18" s="172"/>
      <c r="B18" s="185"/>
      <c r="C18" s="80" t="s">
        <v>49</v>
      </c>
      <c r="D18" s="93">
        <v>3007.73</v>
      </c>
      <c r="E18" s="70">
        <f>(E17*D17)*1.18</f>
        <v>284620.835876</v>
      </c>
      <c r="F18" s="70">
        <f>(F17*D17)*1.18</f>
        <v>283656.503768</v>
      </c>
      <c r="G18" s="70">
        <f>(G17*D17)*1.18</f>
        <v>293835.564908</v>
      </c>
      <c r="H18" s="70">
        <f>(H17*D17)*1.18</f>
        <v>142864.016</v>
      </c>
      <c r="I18" s="70">
        <f>(I17*D17)*1.18</f>
        <v>88861.417951999989</v>
      </c>
      <c r="J18" s="70">
        <f>(J17*D18)*1.18</f>
        <v>98133.206709999984</v>
      </c>
      <c r="K18" s="70">
        <f>(K17*D18)*1.18</f>
        <v>126384.21305399999</v>
      </c>
      <c r="L18" s="70">
        <f>(L17*D18)*1.18</f>
        <v>244711.92053</v>
      </c>
      <c r="M18" s="70">
        <f>(M17*D18)*1.18</f>
        <v>255430.26715799997</v>
      </c>
      <c r="N18" s="48">
        <f t="shared" si="0"/>
        <v>1818497.9459559999</v>
      </c>
    </row>
    <row r="19" spans="1:14" s="53" customFormat="1" ht="25.5" customHeight="1" x14ac:dyDescent="0.25">
      <c r="A19" s="186">
        <v>6</v>
      </c>
      <c r="B19" s="184" t="s">
        <v>26</v>
      </c>
      <c r="C19" s="5" t="s">
        <v>47</v>
      </c>
      <c r="D19" s="52">
        <v>3890.18</v>
      </c>
      <c r="E19" s="46">
        <v>67.489999999999995</v>
      </c>
      <c r="F19" s="46">
        <v>57.56</v>
      </c>
      <c r="G19" s="46">
        <v>48.96</v>
      </c>
      <c r="H19" s="46">
        <v>28.28</v>
      </c>
      <c r="I19" s="46">
        <v>8.6</v>
      </c>
      <c r="J19" s="46">
        <v>9.56</v>
      </c>
      <c r="K19" s="46">
        <v>31.33</v>
      </c>
      <c r="L19" s="46">
        <v>49.86</v>
      </c>
      <c r="M19" s="46">
        <v>63.12</v>
      </c>
      <c r="N19" s="48">
        <f t="shared" ref="N19:N26" si="1">SUM(E19:M19)</f>
        <v>364.76</v>
      </c>
    </row>
    <row r="20" spans="1:14" s="53" customFormat="1" ht="25.5" x14ac:dyDescent="0.25">
      <c r="A20" s="186"/>
      <c r="B20" s="184"/>
      <c r="C20" s="5" t="s">
        <v>49</v>
      </c>
      <c r="D20" s="52">
        <v>3923.13</v>
      </c>
      <c r="E20" s="62">
        <f>E19*D19</f>
        <v>262548.24819999997</v>
      </c>
      <c r="F20" s="62">
        <f>F19*D19</f>
        <v>223918.76079999999</v>
      </c>
      <c r="G20" s="62">
        <f>G19*D19</f>
        <v>190463.21280000001</v>
      </c>
      <c r="H20" s="62">
        <f>H19*D19</f>
        <v>110014.2904</v>
      </c>
      <c r="I20" s="46">
        <f>I19*D19</f>
        <v>33455.547999999995</v>
      </c>
      <c r="J20" s="46">
        <f>J19*D20</f>
        <v>37505.122800000005</v>
      </c>
      <c r="K20" s="62">
        <f>K19*D20</f>
        <v>122911.6629</v>
      </c>
      <c r="L20" s="62">
        <f>L19*D20</f>
        <v>195607.26180000001</v>
      </c>
      <c r="M20" s="46">
        <f>M19*D20</f>
        <v>247627.9656</v>
      </c>
      <c r="N20" s="48">
        <f t="shared" si="1"/>
        <v>1424052.0733</v>
      </c>
    </row>
    <row r="21" spans="1:14" s="53" customFormat="1" ht="25.5" x14ac:dyDescent="0.25">
      <c r="A21" s="186">
        <v>7</v>
      </c>
      <c r="B21" s="184" t="s">
        <v>55</v>
      </c>
      <c r="C21" s="5" t="s">
        <v>47</v>
      </c>
      <c r="D21" s="52">
        <v>3890.18</v>
      </c>
      <c r="E21" s="62">
        <v>58.46</v>
      </c>
      <c r="F21" s="62">
        <v>49.86</v>
      </c>
      <c r="G21" s="62">
        <v>42.41</v>
      </c>
      <c r="H21" s="62">
        <v>24.5</v>
      </c>
      <c r="I21" s="46">
        <v>7.45</v>
      </c>
      <c r="J21" s="46">
        <v>8.2799999999999994</v>
      </c>
      <c r="K21" s="62">
        <v>27.14</v>
      </c>
      <c r="L21" s="62">
        <v>43.19</v>
      </c>
      <c r="M21" s="46">
        <v>54.68</v>
      </c>
      <c r="N21" s="48">
        <f t="shared" si="1"/>
        <v>315.96999999999997</v>
      </c>
    </row>
    <row r="22" spans="1:14" s="53" customFormat="1" ht="25.5" x14ac:dyDescent="0.25">
      <c r="A22" s="186"/>
      <c r="B22" s="184"/>
      <c r="C22" s="5" t="s">
        <v>49</v>
      </c>
      <c r="D22" s="52">
        <v>4109.05</v>
      </c>
      <c r="E22" s="62">
        <f>E21*D21</f>
        <v>227419.9228</v>
      </c>
      <c r="F22" s="62">
        <f>F21*D21</f>
        <v>193964.37479999999</v>
      </c>
      <c r="G22" s="62">
        <f>G21*D21</f>
        <v>164982.53379999998</v>
      </c>
      <c r="H22" s="62">
        <f>H21*D21</f>
        <v>95309.409999999989</v>
      </c>
      <c r="I22" s="46">
        <f>I21*D21</f>
        <v>28981.841</v>
      </c>
      <c r="J22" s="46">
        <f>J21*D22</f>
        <v>34022.934000000001</v>
      </c>
      <c r="K22" s="62">
        <f>K21*D22</f>
        <v>111519.61700000001</v>
      </c>
      <c r="L22" s="62">
        <f>L21*D22</f>
        <v>177469.8695</v>
      </c>
      <c r="M22" s="46">
        <f>M21*D22</f>
        <v>224682.85400000002</v>
      </c>
      <c r="N22" s="48">
        <f t="shared" si="1"/>
        <v>1258353.3569</v>
      </c>
    </row>
    <row r="23" spans="1:14" s="53" customFormat="1" ht="25.5" customHeight="1" x14ac:dyDescent="0.25">
      <c r="A23" s="186">
        <v>8</v>
      </c>
      <c r="B23" s="184" t="s">
        <v>28</v>
      </c>
      <c r="C23" s="5" t="s">
        <v>47</v>
      </c>
      <c r="D23" s="52">
        <v>2764.32</v>
      </c>
      <c r="E23" s="57">
        <v>65.38</v>
      </c>
      <c r="F23" s="10">
        <v>55.82</v>
      </c>
      <c r="G23" s="10">
        <v>47.77</v>
      </c>
      <c r="H23" s="10">
        <v>28.08</v>
      </c>
      <c r="I23" s="10">
        <v>8.77</v>
      </c>
      <c r="J23" s="10">
        <v>9.73</v>
      </c>
      <c r="K23" s="10">
        <v>31.02</v>
      </c>
      <c r="L23" s="10">
        <v>48.59</v>
      </c>
      <c r="M23" s="10">
        <v>61.23</v>
      </c>
      <c r="N23" s="48">
        <f t="shared" si="1"/>
        <v>356.39000000000004</v>
      </c>
    </row>
    <row r="24" spans="1:14" s="53" customFormat="1" ht="25.5" x14ac:dyDescent="0.25">
      <c r="A24" s="186"/>
      <c r="B24" s="184"/>
      <c r="C24" s="5" t="s">
        <v>49</v>
      </c>
      <c r="D24" s="52">
        <v>2968.18</v>
      </c>
      <c r="E24" s="57">
        <f>E23*D23</f>
        <v>180731.24160000001</v>
      </c>
      <c r="F24" s="57">
        <f>F23*D23</f>
        <v>154304.34240000002</v>
      </c>
      <c r="G24" s="57">
        <f>G23*D23</f>
        <v>132051.56640000001</v>
      </c>
      <c r="H24" s="57">
        <f>H23*D23</f>
        <v>77622.105599999995</v>
      </c>
      <c r="I24" s="57">
        <f>I23*D23</f>
        <v>24243.0864</v>
      </c>
      <c r="J24" s="57">
        <f>J23*D24</f>
        <v>28880.3914</v>
      </c>
      <c r="K24" s="57">
        <f>K23*D24</f>
        <v>92072.943599999999</v>
      </c>
      <c r="L24" s="57">
        <f>L23*D24</f>
        <v>144223.86619999999</v>
      </c>
      <c r="M24" s="57">
        <f>M23*D24</f>
        <v>181741.66139999998</v>
      </c>
      <c r="N24" s="48">
        <f t="shared" si="1"/>
        <v>1015871.205</v>
      </c>
    </row>
    <row r="25" spans="1:14" s="53" customFormat="1" ht="25.5" x14ac:dyDescent="0.25">
      <c r="A25" s="186">
        <v>9</v>
      </c>
      <c r="B25" s="184" t="s">
        <v>29</v>
      </c>
      <c r="C25" s="5" t="s">
        <v>47</v>
      </c>
      <c r="D25" s="52">
        <v>3890.18</v>
      </c>
      <c r="E25" s="10">
        <v>77.209999999999994</v>
      </c>
      <c r="F25" s="10">
        <v>65.84</v>
      </c>
      <c r="G25" s="10">
        <v>56.01</v>
      </c>
      <c r="H25" s="10">
        <v>32.36</v>
      </c>
      <c r="I25" s="10">
        <v>9.84</v>
      </c>
      <c r="J25" s="10">
        <v>10.94</v>
      </c>
      <c r="K25" s="10">
        <v>35.85</v>
      </c>
      <c r="L25" s="10">
        <v>57.04</v>
      </c>
      <c r="M25" s="10">
        <v>72.209999999999994</v>
      </c>
      <c r="N25" s="48">
        <f t="shared" si="1"/>
        <v>417.3</v>
      </c>
    </row>
    <row r="26" spans="1:14" s="53" customFormat="1" ht="25.5" x14ac:dyDescent="0.25">
      <c r="A26" s="186"/>
      <c r="B26" s="184"/>
      <c r="C26" s="5" t="s">
        <v>49</v>
      </c>
      <c r="D26" s="52">
        <v>3923.13</v>
      </c>
      <c r="E26" s="56">
        <f>E25*D25</f>
        <v>300360.79779999994</v>
      </c>
      <c r="F26" s="56">
        <f>F25*D25</f>
        <v>256129.45120000001</v>
      </c>
      <c r="G26" s="56">
        <f>G25*D25</f>
        <v>217888.98179999998</v>
      </c>
      <c r="H26" s="56">
        <f>H25*D25</f>
        <v>125886.2248</v>
      </c>
      <c r="I26" s="47">
        <f>I25*D25</f>
        <v>38279.371200000001</v>
      </c>
      <c r="J26" s="47">
        <f>J25*D26</f>
        <v>42919.042199999996</v>
      </c>
      <c r="K26" s="56">
        <f>K25*D26</f>
        <v>140644.21050000002</v>
      </c>
      <c r="L26" s="56">
        <f>L25*D26</f>
        <v>223775.3352</v>
      </c>
      <c r="M26" s="56">
        <f>M25*D26</f>
        <v>283289.21729999996</v>
      </c>
      <c r="N26" s="48">
        <f t="shared" si="1"/>
        <v>1629172.632</v>
      </c>
    </row>
    <row r="27" spans="1:14" s="53" customFormat="1" ht="25.5" customHeight="1" x14ac:dyDescent="0.25">
      <c r="A27" s="186">
        <v>10</v>
      </c>
      <c r="B27" s="184" t="s">
        <v>32</v>
      </c>
      <c r="C27" s="5" t="s">
        <v>47</v>
      </c>
      <c r="D27" s="52">
        <v>3890.18</v>
      </c>
      <c r="E27" s="72">
        <v>15.52</v>
      </c>
      <c r="F27" s="72">
        <v>13.24</v>
      </c>
      <c r="G27" s="72">
        <v>11.26</v>
      </c>
      <c r="H27" s="72">
        <v>6.51</v>
      </c>
      <c r="I27" s="72">
        <v>1.98</v>
      </c>
      <c r="J27" s="72">
        <v>2.2000000000000002</v>
      </c>
      <c r="K27" s="72">
        <v>7.21</v>
      </c>
      <c r="L27" s="72">
        <v>11.47</v>
      </c>
      <c r="M27" s="72">
        <v>14.52</v>
      </c>
      <c r="N27" s="48">
        <f t="shared" ref="N27:N42" si="2">SUM(E27:M27)</f>
        <v>83.91</v>
      </c>
    </row>
    <row r="28" spans="1:14" s="53" customFormat="1" ht="25.5" x14ac:dyDescent="0.25">
      <c r="A28" s="186"/>
      <c r="B28" s="184"/>
      <c r="C28" s="5" t="s">
        <v>49</v>
      </c>
      <c r="D28" s="52">
        <v>3923.13</v>
      </c>
      <c r="E28" s="57">
        <f>E27*D27</f>
        <v>60375.593599999993</v>
      </c>
      <c r="F28" s="57">
        <f>F27*D27</f>
        <v>51505.983199999995</v>
      </c>
      <c r="G28" s="57">
        <f>G27*D27</f>
        <v>43803.426799999994</v>
      </c>
      <c r="H28" s="57">
        <f>H27*D27</f>
        <v>25325.071799999998</v>
      </c>
      <c r="I28" s="57">
        <f>I27*D27</f>
        <v>7702.5563999999995</v>
      </c>
      <c r="J28" s="57">
        <f>J27*D28</f>
        <v>8630.8860000000004</v>
      </c>
      <c r="K28" s="57">
        <f>K27*D28</f>
        <v>28285.7673</v>
      </c>
      <c r="L28" s="57">
        <f>L27*D28</f>
        <v>44998.301100000004</v>
      </c>
      <c r="M28" s="57">
        <f>M27*D28</f>
        <v>56963.847600000001</v>
      </c>
      <c r="N28" s="48">
        <f t="shared" si="2"/>
        <v>327591.43379999994</v>
      </c>
    </row>
    <row r="29" spans="1:14" s="53" customFormat="1" ht="25.5" customHeight="1" x14ac:dyDescent="0.25">
      <c r="A29" s="186">
        <v>11</v>
      </c>
      <c r="B29" s="184" t="s">
        <v>54</v>
      </c>
      <c r="C29" s="5" t="s">
        <v>47</v>
      </c>
      <c r="D29" s="52">
        <v>3890.18</v>
      </c>
      <c r="E29" s="57">
        <v>241.93</v>
      </c>
      <c r="F29" s="57">
        <v>206.32</v>
      </c>
      <c r="G29" s="57">
        <v>175.5</v>
      </c>
      <c r="H29" s="57">
        <v>101.38</v>
      </c>
      <c r="I29" s="57">
        <v>30.83</v>
      </c>
      <c r="J29" s="57">
        <v>34.28</v>
      </c>
      <c r="K29" s="57">
        <v>112.32</v>
      </c>
      <c r="L29" s="57">
        <v>178.73</v>
      </c>
      <c r="M29" s="57">
        <v>226.27</v>
      </c>
      <c r="N29" s="48">
        <f t="shared" si="2"/>
        <v>1307.56</v>
      </c>
    </row>
    <row r="30" spans="1:14" s="53" customFormat="1" ht="25.5" x14ac:dyDescent="0.25">
      <c r="A30" s="186"/>
      <c r="B30" s="184"/>
      <c r="C30" s="5" t="s">
        <v>49</v>
      </c>
      <c r="D30" s="52">
        <v>3923.13</v>
      </c>
      <c r="E30" s="57">
        <f>E29*D29</f>
        <v>941151.24739999999</v>
      </c>
      <c r="F30" s="57">
        <f>F29*D29</f>
        <v>802621.93759999995</v>
      </c>
      <c r="G30" s="57">
        <f>G29*D29</f>
        <v>682726.59</v>
      </c>
      <c r="H30" s="57">
        <f>H29*D29</f>
        <v>394386.44839999999</v>
      </c>
      <c r="I30" s="57">
        <f>I29*D29</f>
        <v>119934.24939999999</v>
      </c>
      <c r="J30" s="57">
        <f>J29*D30</f>
        <v>134484.8964</v>
      </c>
      <c r="K30" s="57">
        <f>K29*D30</f>
        <v>440645.96159999998</v>
      </c>
      <c r="L30" s="57">
        <f>L29*D30</f>
        <v>701181.02489999996</v>
      </c>
      <c r="M30" s="57">
        <f>M29*D30</f>
        <v>887686.62510000006</v>
      </c>
      <c r="N30" s="48">
        <f t="shared" si="2"/>
        <v>5104818.9808</v>
      </c>
    </row>
    <row r="31" spans="1:14" s="53" customFormat="1" ht="27.75" customHeight="1" x14ac:dyDescent="0.25">
      <c r="A31" s="186">
        <v>12</v>
      </c>
      <c r="B31" s="184" t="s">
        <v>41</v>
      </c>
      <c r="C31" s="5" t="s">
        <v>47</v>
      </c>
      <c r="D31" s="52">
        <v>3890.18</v>
      </c>
      <c r="E31" s="46">
        <v>46.63</v>
      </c>
      <c r="F31" s="46">
        <v>39.770000000000003</v>
      </c>
      <c r="G31" s="46">
        <v>33.83</v>
      </c>
      <c r="H31" s="46">
        <v>16.97</v>
      </c>
      <c r="I31" s="46">
        <v>5.64</v>
      </c>
      <c r="J31" s="46">
        <v>4.62</v>
      </c>
      <c r="K31" s="46">
        <v>16.649999999999999</v>
      </c>
      <c r="L31" s="46">
        <v>23.45</v>
      </c>
      <c r="M31" s="46">
        <v>43.91</v>
      </c>
      <c r="N31" s="48">
        <f t="shared" si="2"/>
        <v>231.46999999999997</v>
      </c>
    </row>
    <row r="32" spans="1:14" s="53" customFormat="1" ht="25.5" x14ac:dyDescent="0.25">
      <c r="A32" s="186"/>
      <c r="B32" s="184"/>
      <c r="C32" s="5" t="s">
        <v>49</v>
      </c>
      <c r="D32" s="52">
        <v>3923.13</v>
      </c>
      <c r="E32" s="62">
        <f>E31*D31</f>
        <v>181399.09340000001</v>
      </c>
      <c r="F32" s="62">
        <f>F31*D31</f>
        <v>154712.45860000001</v>
      </c>
      <c r="G32" s="62">
        <f>G31*D31</f>
        <v>131604.78939999998</v>
      </c>
      <c r="H32" s="62">
        <v>66016.36</v>
      </c>
      <c r="I32" s="62">
        <f>I31*D31</f>
        <v>21940.615199999997</v>
      </c>
      <c r="J32" s="62">
        <f>J31*D32</f>
        <v>18124.8606</v>
      </c>
      <c r="K32" s="62">
        <v>65320.12</v>
      </c>
      <c r="L32" s="62">
        <f>L31*D32</f>
        <v>91997.398499999996</v>
      </c>
      <c r="M32" s="62">
        <v>172232.61</v>
      </c>
      <c r="N32" s="48">
        <f t="shared" si="2"/>
        <v>903348.30570000003</v>
      </c>
    </row>
    <row r="33" spans="1:14" s="53" customFormat="1" ht="25.5" x14ac:dyDescent="0.25">
      <c r="A33" s="171">
        <v>13</v>
      </c>
      <c r="B33" s="174" t="s">
        <v>57</v>
      </c>
      <c r="C33" s="73" t="s">
        <v>47</v>
      </c>
      <c r="D33" s="52">
        <v>2764.32</v>
      </c>
      <c r="E33" s="46">
        <v>17.95</v>
      </c>
      <c r="F33" s="46">
        <v>15.23</v>
      </c>
      <c r="G33" s="46">
        <v>12.58</v>
      </c>
      <c r="H33" s="46">
        <v>6.63</v>
      </c>
      <c r="I33" s="46">
        <v>1.71</v>
      </c>
      <c r="J33" s="46">
        <v>1.93</v>
      </c>
      <c r="K33" s="46">
        <v>7.46</v>
      </c>
      <c r="L33" s="46">
        <v>12.89</v>
      </c>
      <c r="M33" s="46">
        <v>16.690000000000001</v>
      </c>
      <c r="N33" s="48">
        <f t="shared" si="2"/>
        <v>93.07</v>
      </c>
    </row>
    <row r="34" spans="1:14" s="53" customFormat="1" ht="25.5" x14ac:dyDescent="0.25">
      <c r="A34" s="172"/>
      <c r="B34" s="185"/>
      <c r="C34" s="73" t="s">
        <v>49</v>
      </c>
      <c r="D34" s="52">
        <v>2968.18</v>
      </c>
      <c r="E34" s="46">
        <f>E33*D33</f>
        <v>49619.544000000002</v>
      </c>
      <c r="F34" s="46">
        <f>F33*D33</f>
        <v>42100.5936</v>
      </c>
      <c r="G34" s="46">
        <f>G33*D33</f>
        <v>34775.145600000003</v>
      </c>
      <c r="H34" s="46">
        <f>H33*D33</f>
        <v>18327.441600000002</v>
      </c>
      <c r="I34" s="46">
        <f>I33*D33</f>
        <v>4726.9872000000005</v>
      </c>
      <c r="J34" s="46">
        <f>J33*D34</f>
        <v>5728.5873999999994</v>
      </c>
      <c r="K34" s="46">
        <f>K33*D34</f>
        <v>22142.622799999997</v>
      </c>
      <c r="L34" s="46">
        <f>L33*D34</f>
        <v>38259.840199999999</v>
      </c>
      <c r="M34" s="46">
        <f>M33*D34</f>
        <v>49538.924200000001</v>
      </c>
      <c r="N34" s="48">
        <f t="shared" si="2"/>
        <v>265219.68659999996</v>
      </c>
    </row>
    <row r="35" spans="1:14" s="53" customFormat="1" ht="30.75" customHeight="1" x14ac:dyDescent="0.25">
      <c r="A35" s="186">
        <v>14</v>
      </c>
      <c r="B35" s="196" t="s">
        <v>33</v>
      </c>
      <c r="C35" s="5" t="s">
        <v>47</v>
      </c>
      <c r="D35" s="52">
        <v>3890.18</v>
      </c>
      <c r="E35" s="79">
        <v>80.17</v>
      </c>
      <c r="F35" s="79">
        <v>67.98</v>
      </c>
      <c r="G35" s="79">
        <v>56.07</v>
      </c>
      <c r="H35" s="79">
        <v>29.5</v>
      </c>
      <c r="I35" s="79">
        <v>7.56</v>
      </c>
      <c r="J35" s="79">
        <v>8.57</v>
      </c>
      <c r="K35" s="79">
        <v>33.21</v>
      </c>
      <c r="L35" s="79">
        <v>57.48</v>
      </c>
      <c r="M35" s="79">
        <v>74.48</v>
      </c>
      <c r="N35" s="48">
        <f t="shared" si="2"/>
        <v>415.02000000000004</v>
      </c>
    </row>
    <row r="36" spans="1:14" s="53" customFormat="1" ht="25.5" x14ac:dyDescent="0.25">
      <c r="A36" s="186"/>
      <c r="B36" s="196"/>
      <c r="C36" s="5" t="s">
        <v>49</v>
      </c>
      <c r="D36" s="52">
        <v>3923.13</v>
      </c>
      <c r="E36" s="57">
        <f>E35*D35</f>
        <v>311875.73060000001</v>
      </c>
      <c r="F36" s="57">
        <f>F35*D35</f>
        <v>264454.43640000001</v>
      </c>
      <c r="G36" s="57">
        <f>G35*D35</f>
        <v>218122.39259999999</v>
      </c>
      <c r="H36" s="57">
        <f>H35*D35</f>
        <v>114760.31</v>
      </c>
      <c r="I36" s="57">
        <f>I35*D35</f>
        <v>29409.760799999996</v>
      </c>
      <c r="J36" s="57">
        <f>J35*D36</f>
        <v>33621.224099999999</v>
      </c>
      <c r="K36" s="57">
        <f>K35*D36</f>
        <v>130287.14730000001</v>
      </c>
      <c r="L36" s="57">
        <f>L35*D36</f>
        <v>225501.51240000001</v>
      </c>
      <c r="M36" s="57">
        <f>M35*D36</f>
        <v>292194.72240000003</v>
      </c>
      <c r="N36" s="48">
        <f t="shared" si="2"/>
        <v>1620227.2366000002</v>
      </c>
    </row>
    <row r="37" spans="1:14" s="53" customFormat="1" ht="25.5" customHeight="1" x14ac:dyDescent="0.25">
      <c r="A37" s="186">
        <v>15</v>
      </c>
      <c r="B37" s="184" t="s">
        <v>34</v>
      </c>
      <c r="C37" s="80" t="s">
        <v>47</v>
      </c>
      <c r="D37" s="52">
        <v>3890.18</v>
      </c>
      <c r="E37" s="79">
        <v>76.09</v>
      </c>
      <c r="F37" s="79">
        <v>64.89</v>
      </c>
      <c r="G37" s="79">
        <v>55.2</v>
      </c>
      <c r="H37" s="79">
        <v>31.89</v>
      </c>
      <c r="I37" s="79">
        <v>9.6999999999999993</v>
      </c>
      <c r="J37" s="79">
        <v>10.78</v>
      </c>
      <c r="K37" s="79">
        <v>35.33</v>
      </c>
      <c r="L37" s="79">
        <v>56.21</v>
      </c>
      <c r="M37" s="79">
        <v>71.17</v>
      </c>
      <c r="N37" s="48">
        <f t="shared" si="2"/>
        <v>411.26</v>
      </c>
    </row>
    <row r="38" spans="1:14" s="53" customFormat="1" ht="25.5" x14ac:dyDescent="0.25">
      <c r="A38" s="186"/>
      <c r="B38" s="184"/>
      <c r="C38" s="80" t="s">
        <v>49</v>
      </c>
      <c r="D38" s="52">
        <v>3923.13</v>
      </c>
      <c r="E38" s="57">
        <f>E37*D37</f>
        <v>296003.79619999998</v>
      </c>
      <c r="F38" s="57">
        <f>F37*D37</f>
        <v>252433.78019999998</v>
      </c>
      <c r="G38" s="57">
        <f>G37*D37</f>
        <v>214737.93600000002</v>
      </c>
      <c r="H38" s="57">
        <f>H37*D37</f>
        <v>124057.84019999999</v>
      </c>
      <c r="I38" s="57">
        <f>I37*D37</f>
        <v>37734.745999999999</v>
      </c>
      <c r="J38" s="57">
        <f>J37*D38</f>
        <v>42291.341399999998</v>
      </c>
      <c r="K38" s="57">
        <f>K37*D38</f>
        <v>138604.18289999999</v>
      </c>
      <c r="L38" s="57">
        <f>L37*D38</f>
        <v>220519.1373</v>
      </c>
      <c r="M38" s="57">
        <f>M37*D38</f>
        <v>279209.16210000002</v>
      </c>
      <c r="N38" s="48">
        <f t="shared" si="2"/>
        <v>1605591.9223</v>
      </c>
    </row>
    <row r="39" spans="1:14" s="53" customFormat="1" ht="25.5" x14ac:dyDescent="0.25">
      <c r="A39" s="186"/>
      <c r="B39" s="194" t="s">
        <v>64</v>
      </c>
      <c r="C39" s="80" t="s">
        <v>47</v>
      </c>
      <c r="D39" s="52">
        <v>3890.18</v>
      </c>
      <c r="E39" s="97">
        <v>48.92</v>
      </c>
      <c r="F39" s="97">
        <v>41.72</v>
      </c>
      <c r="G39" s="97">
        <v>35.49</v>
      </c>
      <c r="H39" s="97">
        <v>20.5</v>
      </c>
      <c r="I39" s="97">
        <v>6.23</v>
      </c>
      <c r="J39" s="97">
        <v>6.93</v>
      </c>
      <c r="K39" s="97">
        <v>22.71</v>
      </c>
      <c r="L39" s="97">
        <v>36.14</v>
      </c>
      <c r="M39" s="97">
        <v>45.75</v>
      </c>
      <c r="N39" s="98">
        <f t="shared" si="2"/>
        <v>264.39</v>
      </c>
    </row>
    <row r="40" spans="1:14" s="53" customFormat="1" ht="25.5" x14ac:dyDescent="0.25">
      <c r="A40" s="186"/>
      <c r="B40" s="194"/>
      <c r="C40" s="80" t="s">
        <v>49</v>
      </c>
      <c r="D40" s="52">
        <v>3923.13</v>
      </c>
      <c r="E40" s="79">
        <f>E39*D39</f>
        <v>190307.60560000001</v>
      </c>
      <c r="F40" s="79">
        <f>F39*D39</f>
        <v>162298.30959999998</v>
      </c>
      <c r="G40" s="79">
        <f>G39*D39</f>
        <v>138062.48819999999</v>
      </c>
      <c r="H40" s="79">
        <f>H39*D39</f>
        <v>79748.69</v>
      </c>
      <c r="I40" s="79">
        <f>I39*D39</f>
        <v>24235.821400000001</v>
      </c>
      <c r="J40" s="79">
        <f>J39*D40</f>
        <v>27187.2909</v>
      </c>
      <c r="K40" s="79">
        <f>K39*D40</f>
        <v>89094.282300000006</v>
      </c>
      <c r="L40" s="79">
        <f>L39*D40</f>
        <v>141781.91820000001</v>
      </c>
      <c r="M40" s="79">
        <f>M39*D40</f>
        <v>179483.19750000001</v>
      </c>
      <c r="N40" s="49">
        <f t="shared" si="2"/>
        <v>1032199.6036999999</v>
      </c>
    </row>
    <row r="41" spans="1:14" s="53" customFormat="1" ht="25.5" x14ac:dyDescent="0.25">
      <c r="A41" s="186"/>
      <c r="B41" s="195" t="s">
        <v>65</v>
      </c>
      <c r="C41" s="80" t="s">
        <v>47</v>
      </c>
      <c r="D41" s="52">
        <v>3890.18</v>
      </c>
      <c r="E41" s="79">
        <v>27.58</v>
      </c>
      <c r="F41" s="79">
        <v>23.12</v>
      </c>
      <c r="G41" s="79">
        <v>17.829999999999998</v>
      </c>
      <c r="H41" s="79">
        <v>7.21</v>
      </c>
      <c r="I41" s="79">
        <v>0.69</v>
      </c>
      <c r="J41" s="79">
        <v>0.94</v>
      </c>
      <c r="K41" s="79">
        <v>8.56</v>
      </c>
      <c r="L41" s="79">
        <v>18.559999999999999</v>
      </c>
      <c r="M41" s="79">
        <v>25.28</v>
      </c>
      <c r="N41" s="44">
        <f t="shared" si="2"/>
        <v>129.76999999999998</v>
      </c>
    </row>
    <row r="42" spans="1:14" s="53" customFormat="1" ht="25.5" x14ac:dyDescent="0.25">
      <c r="A42" s="186"/>
      <c r="B42" s="195"/>
      <c r="C42" s="80" t="s">
        <v>49</v>
      </c>
      <c r="D42" s="52">
        <v>3923.13</v>
      </c>
      <c r="E42" s="57">
        <f>E41*D41</f>
        <v>107291.16439999999</v>
      </c>
      <c r="F42" s="57">
        <f>F41*D41</f>
        <v>89940.961599999995</v>
      </c>
      <c r="G42" s="57">
        <f>G41*D41</f>
        <v>69361.90939999999</v>
      </c>
      <c r="H42" s="57">
        <f>H41*D41</f>
        <v>28048.197799999998</v>
      </c>
      <c r="I42" s="57">
        <f>I41*D41</f>
        <v>2684.2241999999997</v>
      </c>
      <c r="J42" s="57">
        <f>J41*D42</f>
        <v>3687.7421999999997</v>
      </c>
      <c r="K42" s="57">
        <f>K41*D42</f>
        <v>33581.9928</v>
      </c>
      <c r="L42" s="57">
        <f>L41*D42</f>
        <v>72813.292799999996</v>
      </c>
      <c r="M42" s="57">
        <f>M41*D42</f>
        <v>99176.726400000014</v>
      </c>
      <c r="N42" s="49">
        <f t="shared" si="2"/>
        <v>506586.21160000004</v>
      </c>
    </row>
    <row r="43" spans="1:14" s="53" customFormat="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s="53" customForma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s="53" customForma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s="53" customForma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s="53" customForma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s="53" customFormat="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s="53" customFormat="1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s="53" customFormat="1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s="53" customForma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s="53" customFormat="1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s="53" customForma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s="53" customFormat="1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s="53" customForma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s="53" customFormat="1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s="53" customFormat="1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s="53" customFormat="1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s="53" customFormat="1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s="53" customFormat="1" x14ac:dyDescent="0.25">
      <c r="A60" s="54"/>
      <c r="B60" s="173"/>
      <c r="C60" s="173"/>
      <c r="D60" s="173"/>
      <c r="E60" s="173"/>
      <c r="F60" s="173"/>
      <c r="G60" s="173"/>
      <c r="H60" s="173"/>
      <c r="I60" s="173"/>
      <c r="J60" s="54"/>
      <c r="K60" s="54"/>
      <c r="L60" s="54"/>
      <c r="M60" s="54"/>
      <c r="N60" s="54"/>
    </row>
    <row r="61" spans="1:14" s="53" customFormat="1" x14ac:dyDescent="0.25"/>
    <row r="62" spans="1:14" s="53" customFormat="1" x14ac:dyDescent="0.25"/>
    <row r="63" spans="1:14" s="53" customFormat="1" x14ac:dyDescent="0.25">
      <c r="A63" s="54"/>
      <c r="B63" s="54"/>
      <c r="C63" s="54"/>
      <c r="D63" s="54"/>
      <c r="E63" s="54"/>
      <c r="F63" s="54"/>
      <c r="G63" s="173"/>
      <c r="H63" s="173"/>
      <c r="I63" s="173"/>
      <c r="J63" s="54"/>
      <c r="K63" s="173" t="s">
        <v>38</v>
      </c>
      <c r="L63" s="173"/>
      <c r="M63" s="173"/>
      <c r="N63" s="54"/>
    </row>
    <row r="64" spans="1:14" s="53" customFormat="1" x14ac:dyDescent="0.25">
      <c r="A64" s="54"/>
      <c r="B64" s="54"/>
      <c r="C64" s="54"/>
      <c r="D64" s="54"/>
      <c r="E64" s="54"/>
      <c r="F64" s="54"/>
      <c r="G64" s="173"/>
      <c r="H64" s="173"/>
      <c r="I64" s="173"/>
      <c r="J64" s="54"/>
      <c r="K64" s="63" t="s">
        <v>0</v>
      </c>
      <c r="L64" s="63"/>
      <c r="M64" s="63"/>
      <c r="N64" s="63"/>
    </row>
    <row r="65" spans="1:14" s="53" customFormat="1" x14ac:dyDescent="0.25">
      <c r="A65" s="54"/>
      <c r="B65" s="54"/>
      <c r="C65" s="54"/>
      <c r="D65" s="54"/>
      <c r="E65" s="54"/>
      <c r="F65" s="54"/>
      <c r="G65" s="173"/>
      <c r="H65" s="173"/>
      <c r="I65" s="173"/>
      <c r="J65" s="54"/>
      <c r="K65" s="63" t="s">
        <v>36</v>
      </c>
      <c r="L65" s="63"/>
      <c r="M65" s="63"/>
      <c r="N65" s="63"/>
    </row>
    <row r="66" spans="1:14" s="53" customFormat="1" x14ac:dyDescent="0.25"/>
    <row r="67" spans="1:14" s="53" customFormat="1" x14ac:dyDescent="0.25">
      <c r="A67" s="54"/>
      <c r="B67" s="181" t="s">
        <v>56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54"/>
    </row>
    <row r="68" spans="1:14" s="53" customFormat="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s="53" customFormat="1" ht="24" customHeight="1" x14ac:dyDescent="0.25">
      <c r="A69" s="177" t="s">
        <v>39</v>
      </c>
      <c r="B69" s="179" t="s">
        <v>1</v>
      </c>
      <c r="C69" s="192" t="s">
        <v>53</v>
      </c>
      <c r="D69" s="182" t="s">
        <v>50</v>
      </c>
      <c r="E69" s="44" t="s">
        <v>5</v>
      </c>
      <c r="F69" s="44" t="s">
        <v>6</v>
      </c>
      <c r="G69" s="44" t="s">
        <v>7</v>
      </c>
      <c r="H69" s="44" t="s">
        <v>8</v>
      </c>
      <c r="I69" s="44" t="s">
        <v>9</v>
      </c>
      <c r="J69" s="44" t="s">
        <v>13</v>
      </c>
      <c r="K69" s="44" t="s">
        <v>14</v>
      </c>
      <c r="L69" s="44" t="s">
        <v>15</v>
      </c>
      <c r="M69" s="90" t="s">
        <v>16</v>
      </c>
      <c r="N69" s="187" t="s">
        <v>43</v>
      </c>
    </row>
    <row r="70" spans="1:14" s="53" customFormat="1" ht="24" customHeight="1" x14ac:dyDescent="0.25">
      <c r="A70" s="178"/>
      <c r="B70" s="180"/>
      <c r="C70" s="193"/>
      <c r="D70" s="183"/>
      <c r="E70" s="91" t="s">
        <v>44</v>
      </c>
      <c r="F70" s="91" t="s">
        <v>44</v>
      </c>
      <c r="G70" s="91" t="s">
        <v>44</v>
      </c>
      <c r="H70" s="91" t="s">
        <v>44</v>
      </c>
      <c r="I70" s="91" t="s">
        <v>44</v>
      </c>
      <c r="J70" s="91" t="s">
        <v>44</v>
      </c>
      <c r="K70" s="91" t="s">
        <v>44</v>
      </c>
      <c r="L70" s="91" t="s">
        <v>44</v>
      </c>
      <c r="M70" s="91" t="s">
        <v>44</v>
      </c>
      <c r="N70" s="187"/>
    </row>
    <row r="71" spans="1:14" s="53" customFormat="1" ht="25.5" customHeight="1" x14ac:dyDescent="0.25">
      <c r="A71" s="171">
        <v>1</v>
      </c>
      <c r="B71" s="144" t="s">
        <v>18</v>
      </c>
      <c r="C71" s="80" t="s">
        <v>47</v>
      </c>
      <c r="D71" s="51">
        <v>342.78</v>
      </c>
      <c r="E71" s="91">
        <v>103.58</v>
      </c>
      <c r="F71" s="91">
        <v>109.6</v>
      </c>
      <c r="G71" s="91">
        <v>121.34</v>
      </c>
      <c r="H71" s="91">
        <v>117.42</v>
      </c>
      <c r="I71" s="91">
        <v>58.72</v>
      </c>
      <c r="J71" s="91">
        <v>62.63</v>
      </c>
      <c r="K71" s="91">
        <v>121.34</v>
      </c>
      <c r="L71" s="91">
        <v>117.4</v>
      </c>
      <c r="M71" s="91">
        <v>121.34</v>
      </c>
      <c r="N71" s="49">
        <f t="shared" ref="N71:N80" si="3">SUM(E71:M71)</f>
        <v>933.37</v>
      </c>
    </row>
    <row r="72" spans="1:14" s="53" customFormat="1" ht="25.5" x14ac:dyDescent="0.25">
      <c r="A72" s="172"/>
      <c r="B72" s="147"/>
      <c r="C72" s="80" t="s">
        <v>49</v>
      </c>
      <c r="D72" s="51">
        <v>339.91</v>
      </c>
      <c r="E72" s="92">
        <f>E71*D71</f>
        <v>35505.152399999999</v>
      </c>
      <c r="F72" s="92">
        <f>F71*D71</f>
        <v>37568.687999999995</v>
      </c>
      <c r="G72" s="92">
        <f>G71*D71</f>
        <v>41592.925199999998</v>
      </c>
      <c r="H72" s="92">
        <f>H71*D71</f>
        <v>40249.227599999998</v>
      </c>
      <c r="I72" s="92">
        <f>I71*D71</f>
        <v>20128.041599999997</v>
      </c>
      <c r="J72" s="92">
        <f>J71*D72</f>
        <v>21288.563300000002</v>
      </c>
      <c r="K72" s="92">
        <f>K71*D72</f>
        <v>41244.679400000001</v>
      </c>
      <c r="L72" s="92">
        <f>L71*D72</f>
        <v>39905.434000000008</v>
      </c>
      <c r="M72" s="92">
        <f>M71*D72</f>
        <v>41244.679400000001</v>
      </c>
      <c r="N72" s="49">
        <f t="shared" si="3"/>
        <v>318727.3909</v>
      </c>
    </row>
    <row r="73" spans="1:14" s="53" customFormat="1" ht="25.5" customHeight="1" x14ac:dyDescent="0.25">
      <c r="A73" s="171">
        <v>2</v>
      </c>
      <c r="B73" s="144" t="s">
        <v>23</v>
      </c>
      <c r="C73" s="80" t="s">
        <v>47</v>
      </c>
      <c r="D73" s="51">
        <v>342.78</v>
      </c>
      <c r="E73" s="46">
        <v>143.22</v>
      </c>
      <c r="F73" s="46">
        <v>129.36000000000001</v>
      </c>
      <c r="G73" s="46">
        <v>143.22</v>
      </c>
      <c r="H73" s="46">
        <v>138.6</v>
      </c>
      <c r="I73" s="46">
        <v>69.3</v>
      </c>
      <c r="J73" s="46">
        <v>73.92</v>
      </c>
      <c r="K73" s="46">
        <v>143.22</v>
      </c>
      <c r="L73" s="46">
        <v>138.59</v>
      </c>
      <c r="M73" s="46">
        <v>143.22</v>
      </c>
      <c r="N73" s="49">
        <f t="shared" si="3"/>
        <v>1122.6500000000001</v>
      </c>
    </row>
    <row r="74" spans="1:14" s="53" customFormat="1" ht="25.5" x14ac:dyDescent="0.25">
      <c r="A74" s="172"/>
      <c r="B74" s="147"/>
      <c r="C74" s="80" t="s">
        <v>49</v>
      </c>
      <c r="D74" s="51">
        <v>339.91</v>
      </c>
      <c r="E74" s="62">
        <f>E73*D73</f>
        <v>49092.951599999993</v>
      </c>
      <c r="F74" s="62">
        <f>F73*D73</f>
        <v>44342.020799999998</v>
      </c>
      <c r="G74" s="62">
        <f>G73*D73</f>
        <v>49092.951599999993</v>
      </c>
      <c r="H74" s="62">
        <f>H73*D73</f>
        <v>47509.307999999997</v>
      </c>
      <c r="I74" s="62">
        <f>I73*D73</f>
        <v>23754.653999999999</v>
      </c>
      <c r="J74" s="62">
        <f>J73*D74</f>
        <v>25126.147200000003</v>
      </c>
      <c r="K74" s="62">
        <f>K73*D74</f>
        <v>48681.910200000006</v>
      </c>
      <c r="L74" s="62">
        <f>L73*D74</f>
        <v>47108.126900000003</v>
      </c>
      <c r="M74" s="62">
        <f>M73*D74</f>
        <v>48681.910200000006</v>
      </c>
      <c r="N74" s="49">
        <f t="shared" si="3"/>
        <v>383389.98050000001</v>
      </c>
    </row>
    <row r="75" spans="1:14" s="53" customFormat="1" ht="25.5" customHeight="1" x14ac:dyDescent="0.25">
      <c r="A75" s="171">
        <v>3</v>
      </c>
      <c r="B75" s="174" t="s">
        <v>26</v>
      </c>
      <c r="C75" s="13" t="s">
        <v>51</v>
      </c>
      <c r="D75" s="51">
        <v>342.78</v>
      </c>
      <c r="E75" s="46">
        <v>96.36</v>
      </c>
      <c r="F75" s="46">
        <v>87.03</v>
      </c>
      <c r="G75" s="46">
        <v>96.36</v>
      </c>
      <c r="H75" s="46">
        <v>93.24</v>
      </c>
      <c r="I75" s="46">
        <v>46.63</v>
      </c>
      <c r="J75" s="46">
        <v>49.73</v>
      </c>
      <c r="K75" s="46">
        <v>96.36</v>
      </c>
      <c r="L75" s="46">
        <v>93.23</v>
      </c>
      <c r="M75" s="46">
        <v>96.36</v>
      </c>
      <c r="N75" s="49">
        <f t="shared" si="3"/>
        <v>755.30000000000007</v>
      </c>
    </row>
    <row r="76" spans="1:14" s="53" customFormat="1" ht="25.5" x14ac:dyDescent="0.25">
      <c r="A76" s="176"/>
      <c r="B76" s="175"/>
      <c r="C76" s="13" t="s">
        <v>52</v>
      </c>
      <c r="D76" s="51">
        <v>360.42</v>
      </c>
      <c r="E76" s="55">
        <f>E75*D75</f>
        <v>33030.2808</v>
      </c>
      <c r="F76" s="55">
        <f>F75*D75</f>
        <v>29832.143399999997</v>
      </c>
      <c r="G76" s="55">
        <f>G75*D75</f>
        <v>33030.2808</v>
      </c>
      <c r="H76" s="55">
        <f>H75*D75</f>
        <v>31960.807199999996</v>
      </c>
      <c r="I76" s="55">
        <f>I75*D75</f>
        <v>15983.831399999999</v>
      </c>
      <c r="J76" s="55">
        <f>J75*D76</f>
        <v>17923.686600000001</v>
      </c>
      <c r="K76" s="55">
        <f>K75*D76</f>
        <v>34730.071199999998</v>
      </c>
      <c r="L76" s="55">
        <f>L75*D76</f>
        <v>33601.956600000005</v>
      </c>
      <c r="M76" s="55">
        <f>M75*D76</f>
        <v>34730.071199999998</v>
      </c>
      <c r="N76" s="49">
        <f t="shared" si="3"/>
        <v>264823.12919999997</v>
      </c>
    </row>
    <row r="77" spans="1:14" s="53" customFormat="1" ht="25.5" x14ac:dyDescent="0.25">
      <c r="A77" s="171">
        <v>4</v>
      </c>
      <c r="B77" s="174" t="s">
        <v>60</v>
      </c>
      <c r="C77" s="13" t="s">
        <v>51</v>
      </c>
      <c r="D77" s="51">
        <v>342.78</v>
      </c>
      <c r="E77" s="10">
        <v>97.35</v>
      </c>
      <c r="F77" s="10">
        <v>87.92</v>
      </c>
      <c r="G77" s="10">
        <v>97.35</v>
      </c>
      <c r="H77" s="10">
        <v>94.2</v>
      </c>
      <c r="I77" s="10">
        <v>47.11</v>
      </c>
      <c r="J77" s="10">
        <v>50.24</v>
      </c>
      <c r="K77" s="10">
        <v>97.35</v>
      </c>
      <c r="L77" s="10">
        <v>94.19</v>
      </c>
      <c r="M77" s="10">
        <v>97.35</v>
      </c>
      <c r="N77" s="49">
        <f t="shared" si="3"/>
        <v>763.06000000000006</v>
      </c>
    </row>
    <row r="78" spans="1:14" s="53" customFormat="1" ht="25.5" x14ac:dyDescent="0.25">
      <c r="A78" s="172"/>
      <c r="B78" s="185"/>
      <c r="C78" s="13" t="s">
        <v>52</v>
      </c>
      <c r="D78" s="51">
        <v>360.42</v>
      </c>
      <c r="E78" s="10">
        <f>E77*D77</f>
        <v>33369.632999999994</v>
      </c>
      <c r="F78" s="10">
        <f>F77*D77</f>
        <v>30137.2176</v>
      </c>
      <c r="G78" s="10">
        <f>G77*D77</f>
        <v>33369.632999999994</v>
      </c>
      <c r="H78" s="10">
        <f>H77*D77</f>
        <v>32289.876</v>
      </c>
      <c r="I78" s="10">
        <f>I77*D77</f>
        <v>16148.365799999998</v>
      </c>
      <c r="J78" s="57">
        <f>J77*D78</f>
        <v>18107.500800000002</v>
      </c>
      <c r="K78" s="10">
        <f>K77*D78</f>
        <v>35086.887000000002</v>
      </c>
      <c r="L78" s="10">
        <f>L77*D78</f>
        <v>33947.959800000004</v>
      </c>
      <c r="M78" s="10">
        <f>M77*D78</f>
        <v>35086.887000000002</v>
      </c>
      <c r="N78" s="49">
        <f t="shared" si="3"/>
        <v>267543.95999999996</v>
      </c>
    </row>
    <row r="79" spans="1:14" s="53" customFormat="1" ht="25.5" customHeight="1" x14ac:dyDescent="0.25">
      <c r="A79" s="171">
        <v>5</v>
      </c>
      <c r="B79" s="144" t="s">
        <v>32</v>
      </c>
      <c r="C79" s="71" t="s">
        <v>51</v>
      </c>
      <c r="D79" s="51">
        <v>342.78</v>
      </c>
      <c r="E79" s="99">
        <v>40.479999999999997</v>
      </c>
      <c r="F79" s="99">
        <v>36.56</v>
      </c>
      <c r="G79" s="99">
        <v>40.479999999999997</v>
      </c>
      <c r="H79" s="99">
        <v>39.17</v>
      </c>
      <c r="I79" s="99">
        <v>19.59</v>
      </c>
      <c r="J79" s="99">
        <v>20.89</v>
      </c>
      <c r="K79" s="99">
        <v>40.479999999999997</v>
      </c>
      <c r="L79" s="99">
        <v>39.159999999999997</v>
      </c>
      <c r="M79" s="99"/>
      <c r="N79" s="49">
        <f t="shared" si="3"/>
        <v>276.81</v>
      </c>
    </row>
    <row r="80" spans="1:14" s="53" customFormat="1" ht="25.5" x14ac:dyDescent="0.25">
      <c r="A80" s="172"/>
      <c r="B80" s="147"/>
      <c r="C80" s="71" t="s">
        <v>52</v>
      </c>
      <c r="D80" s="51">
        <v>339.91</v>
      </c>
      <c r="E80" s="57">
        <f>E79*342.78</f>
        <v>13875.734399999998</v>
      </c>
      <c r="F80" s="57">
        <f t="shared" ref="F80:I80" si="4">F79*342.78</f>
        <v>12532.0368</v>
      </c>
      <c r="G80" s="57">
        <f t="shared" si="4"/>
        <v>13875.734399999998</v>
      </c>
      <c r="H80" s="57">
        <f t="shared" si="4"/>
        <v>13426.6926</v>
      </c>
      <c r="I80" s="57">
        <f t="shared" si="4"/>
        <v>6715.060199999999</v>
      </c>
      <c r="J80" s="57">
        <f>J79*339.91</f>
        <v>7100.719900000001</v>
      </c>
      <c r="K80" s="57">
        <f t="shared" ref="K80:L80" si="5">K79*339.91</f>
        <v>13759.5568</v>
      </c>
      <c r="L80" s="57">
        <f t="shared" si="5"/>
        <v>13310.875599999999</v>
      </c>
      <c r="M80" s="47"/>
      <c r="N80" s="49">
        <f t="shared" si="3"/>
        <v>94596.410699999993</v>
      </c>
    </row>
  </sheetData>
  <mergeCells count="63">
    <mergeCell ref="A37:A42"/>
    <mergeCell ref="B39:B40"/>
    <mergeCell ref="B41:B42"/>
    <mergeCell ref="B21:B22"/>
    <mergeCell ref="A21:A22"/>
    <mergeCell ref="A29:A30"/>
    <mergeCell ref="A27:A28"/>
    <mergeCell ref="B29:B30"/>
    <mergeCell ref="B35:B36"/>
    <mergeCell ref="B37:B38"/>
    <mergeCell ref="A35:A36"/>
    <mergeCell ref="N69:N70"/>
    <mergeCell ref="D7:D8"/>
    <mergeCell ref="B77:B78"/>
    <mergeCell ref="A77:A78"/>
    <mergeCell ref="C7:C8"/>
    <mergeCell ref="B25:B26"/>
    <mergeCell ref="A25:A26"/>
    <mergeCell ref="A7:A8"/>
    <mergeCell ref="B19:B20"/>
    <mergeCell ref="A19:A20"/>
    <mergeCell ref="B7:B8"/>
    <mergeCell ref="C69:C70"/>
    <mergeCell ref="A9:A10"/>
    <mergeCell ref="A11:A12"/>
    <mergeCell ref="B27:B28"/>
    <mergeCell ref="B9:B10"/>
    <mergeCell ref="K1:M1"/>
    <mergeCell ref="G1:I1"/>
    <mergeCell ref="G2:I2"/>
    <mergeCell ref="G3:I3"/>
    <mergeCell ref="N7:N8"/>
    <mergeCell ref="B5:M5"/>
    <mergeCell ref="B11:B12"/>
    <mergeCell ref="A33:A34"/>
    <mergeCell ref="B33:B34"/>
    <mergeCell ref="B13:B14"/>
    <mergeCell ref="A13:A14"/>
    <mergeCell ref="A15:A16"/>
    <mergeCell ref="B15:B16"/>
    <mergeCell ref="B23:B24"/>
    <mergeCell ref="A23:A24"/>
    <mergeCell ref="B31:B32"/>
    <mergeCell ref="A31:A32"/>
    <mergeCell ref="A17:A18"/>
    <mergeCell ref="B17:B18"/>
    <mergeCell ref="K63:M63"/>
    <mergeCell ref="G63:I63"/>
    <mergeCell ref="B71:B72"/>
    <mergeCell ref="A69:A70"/>
    <mergeCell ref="G64:I64"/>
    <mergeCell ref="B69:B70"/>
    <mergeCell ref="B67:M67"/>
    <mergeCell ref="D69:D70"/>
    <mergeCell ref="A71:A72"/>
    <mergeCell ref="B73:B74"/>
    <mergeCell ref="A73:A74"/>
    <mergeCell ref="B60:I60"/>
    <mergeCell ref="G65:I65"/>
    <mergeCell ref="B79:B80"/>
    <mergeCell ref="A79:A80"/>
    <mergeCell ref="B75:B76"/>
    <mergeCell ref="A75:A76"/>
  </mergeCells>
  <pageMargins left="0.19685039370078741" right="0.19685039370078741" top="0.59055118110236227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Коммуналка</vt:lpstr>
      <vt:lpstr>Тепло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2018-01-24T08:15:27Z</cp:lastPrinted>
  <dcterms:created xsi:type="dcterms:W3CDTF">2017-10-09T06:23:17Z</dcterms:created>
  <dcterms:modified xsi:type="dcterms:W3CDTF">2018-01-25T08:07:54Z</dcterms:modified>
</cp:coreProperties>
</file>